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33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<sst xmlns="http://schemas.openxmlformats.org/spreadsheetml/2006/main" count="205" uniqueCount="95">
  <si>
    <t>赣州市中医院2025年定制家具采购清单</t>
  </si>
  <si>
    <t>客户：</t>
  </si>
  <si>
    <t>地址：中医院七楼</t>
  </si>
  <si>
    <t>序号</t>
  </si>
  <si>
    <t>采购地址/名称</t>
  </si>
  <si>
    <t>高</t>
  </si>
  <si>
    <t>宽</t>
  </si>
  <si>
    <t>尺寸
(m2)</t>
  </si>
  <si>
    <t>数量</t>
  </si>
  <si>
    <t>单位</t>
  </si>
  <si>
    <t>单价
(元/m2)</t>
  </si>
  <si>
    <t>价格</t>
  </si>
  <si>
    <t>参数</t>
  </si>
  <si>
    <t>备注</t>
  </si>
  <si>
    <t>一、柜子</t>
  </si>
  <si>
    <t>七楼PBL讨论室圆桌</t>
  </si>
  <si>
    <t>个</t>
  </si>
  <si>
    <t>1、饰面：采用三聚氰胺浸渍纸饰面，耐磨、防火、不褪色。
2、2、基材：采用实木多层板，甲醛释放量达到《GB/T 39600-2021 人造板及其制品甲醛释放量分级≥ENF级，甲醛释放量≤0.025mg/m3，持有：中国环境标志认证（十环标志认证），中国绿林ENF级无醛产品认证，其他符合板材相应国家标准。                                                                                                           3、封边条：采用优质2.0mmPVC同色封边条封边。                                                                                                                                                                    4、五金配件：采用优质品牌三节导轨、阻尼铰链、锁具，轨道在负重条件下，可连续滑动5万次不损坏，承重重量可达45公斤。铰链，能开合15万次无故障，无声响，使用寿命长。拉手款式新颖，手感好，耐用。使用寿命长。拉手款式新颖，手感好，耐用。                                                                                                                                          5、符合国家标准钢化玻璃（5mm），带3C标识</t>
  </si>
  <si>
    <t>直径900MM圆桌</t>
  </si>
  <si>
    <t>710中医耳科训练室</t>
  </si>
  <si>
    <t>m2</t>
  </si>
  <si>
    <t>708中医骨伤科</t>
  </si>
  <si>
    <t>703中医妇科训练室</t>
  </si>
  <si>
    <t>706模拟ICU文件柜</t>
  </si>
  <si>
    <t>706模拟ICU办公桌</t>
  </si>
  <si>
    <t>M</t>
  </si>
  <si>
    <t>712会议室文件柜</t>
  </si>
  <si>
    <t>七楼考站标本玻璃柜</t>
  </si>
  <si>
    <t>二楼草本研习社</t>
  </si>
  <si>
    <t>二楼草本研习社卡座</t>
  </si>
  <si>
    <t>柜体板卡座+钢结构支撑</t>
  </si>
  <si>
    <t>小计</t>
  </si>
  <si>
    <t>地址：中医院一楼</t>
  </si>
  <si>
    <t>西药药房不朽钢矮柜</t>
  </si>
  <si>
    <t>1、材质：采用一级冷轧钢板，柜体、门板采用0.8mm厚，层板采用1.00mm厚，门铰采用3.00mm厚，层板钩采用2mm厚。
2、工艺：表面经过除油、除锈、磷化、钝化等9道喷淋式防锈前处理，表面光滑平整无瑕疵，确保长期使用不生锈。
3.成品符合GB/T 3325-2017《金属家具通用技术条件》</t>
  </si>
  <si>
    <t>不朽钢柜体</t>
  </si>
  <si>
    <t>地址：中医院三楼内镜科</t>
  </si>
  <si>
    <t>女更衣柜</t>
  </si>
  <si>
    <t>1、饰面：采用三聚氰胺浸渍纸饰面，耐磨、防火、不褪色。
2、基材：采用实木多层板，甲醛释放量达到《GB/T 39600-2021 人造板及其制品甲醛释放量分级≥ENF级，甲醛释放量≤0.025mg/m3，持有：中国环境标志认证（十环标志认证），中国绿林ENF级无醛产品认证，其他符合板材相应国家标准。                                                                                                           3、封边条：采用优质2.0mmPVC同色封边条封边。                                                                                                                                                                    4、五金配件：采用优质品牌三节导轨、阻尼铰链、锁具，轨道在负重条件下，可连续滑动5万次不损坏，承重重量可达45公斤。铰链，能开合15万次无故障，无声响，使用寿命长。拉手款式新颖，手感好，耐用。使用寿命长。拉手款式新颖，手感好，耐用。                                                                                                                                          5、符合国家标准钢化玻璃（5mm），带3C标识</t>
  </si>
  <si>
    <t>女更衣间矮柜</t>
  </si>
  <si>
    <t>男更衣间矮柜</t>
  </si>
  <si>
    <t>办公室1</t>
  </si>
  <si>
    <t>办公室2</t>
  </si>
  <si>
    <t>休息室矮柜</t>
  </si>
  <si>
    <t>休息室餐桌</t>
  </si>
  <si>
    <t>会议室茶水柜</t>
  </si>
  <si>
    <t>305喉镜物品柜</t>
  </si>
  <si>
    <t>306阴道镜诊疗间</t>
  </si>
  <si>
    <t>304呼吸镜</t>
  </si>
  <si>
    <t>303小儿呼吸</t>
  </si>
  <si>
    <t>内镜治疗室</t>
  </si>
  <si>
    <t>312消化内镜诊疗间6</t>
  </si>
  <si>
    <t>313消化内镜诊疗间7</t>
  </si>
  <si>
    <t>内镜控制室</t>
  </si>
  <si>
    <t>310内镜诊疗间4</t>
  </si>
  <si>
    <t>309内镜诊疗间3</t>
  </si>
  <si>
    <t>308内镜诊疗间2</t>
  </si>
  <si>
    <t>307内镜诊疗间1</t>
  </si>
  <si>
    <t>302宫抢镜诊疗间</t>
  </si>
  <si>
    <t>301肺功能诊疗室收纳柜</t>
  </si>
  <si>
    <t>消化区，治疗室物品柜</t>
  </si>
  <si>
    <t>消化区，治疗室导诊台</t>
  </si>
  <si>
    <t>消化区更衣柜</t>
  </si>
  <si>
    <t>谈话间更衣柜</t>
  </si>
  <si>
    <t>大厅资料柜</t>
  </si>
  <si>
    <t>大厅沙发</t>
  </si>
  <si>
    <t>组</t>
  </si>
  <si>
    <t xml:space="preserve">（1）面料：符合GB/T 16799-2018《家具用皮革》标准的人造革，摩擦色牢度干擦（500次）、湿擦（250次）、碱性汗液（80次）≥4级，耐折牢度（50000次）无裂纹，耐磨性（CS-10,500g，500r）无明显损伤、剥落，撕裂力≥30N，游离甲醛、萃取的重金属均为未检出。（2）阻燃海绵：采用高密度海棉，符合QB/T 1952.1-2012《软体家具 沙发》、GB/T 10802-2006《通用软质聚醚型聚氨酯泡沫塑料》标准，无刺激性气味、泡沫塑料表观密度＞40kg/m³、回弹率＞50%；75%压缩永久变形率≤8%、干热老化后拉伸强度≥70KPa、湿热老化后拉伸强度强度≥55KPa。  （3）实木多层板：内衬坐板选用著名品牌E1级实木多层板（胶合板），符合GB/T 35601-2017《绿色产品评价 人造板和木质地板》、GB 18580-2017《室内装饰装修材料 人造板及其制品中甲醛释放量》、GB/T 9846-2015《普通胶合板》标准，挥发性有机化合物苯≤10μg/m³、甲苯≤20μg/m³、二甲苯≤20μg/m³、TVOC≤100μg/m³。  （4）、软包饰面：采用高档优质西皮，，整体观感效果整洁。纹理清晰，触感柔软，色牢度高！防水效果好，日常易打理；2，海绵：采用高弹高密度高回弹海棉，理化性能符合国家现行标准，软硬适中，压膜量达到国家现行检测标准。3，框架：采用优质环保实木方制作，经防虫防腐处理、干燥性能好， 高强度蛇型拉力筋结构，能均匀承托负重，耐久不变形，高回弹，耐冲击                                          </t>
  </si>
  <si>
    <t>2.85米弧形沙发两组</t>
  </si>
  <si>
    <t>地址：中医院二楼检验科</t>
  </si>
  <si>
    <t>名称</t>
  </si>
  <si>
    <t>检验科主任办公室隔断柜</t>
  </si>
  <si>
    <t>1、饰面：采用三聚氰胺浸渍纸饰面，耐磨、防火、不褪色。           
2、基材：采用实木多层板，甲醛释放量达到《GB/T 39600-2021 人造板及其制品甲醛释放量分级≥ENF级，甲醛释放量≤0.025mg/m3，持有：中国环境标志认证（十环标志认证），中国绿林ENF级无醛产品认证，其他符合板材相应国家标准。                                                                                                           4、封边条：采用优质3.0mmPVC同色封边条封边。                                                                                                                                                                    4、五金配件：采用优质品牌三节导轨、阻尼铰链、锁具，轨道在负重条件下，可连续滑动5万次不损坏，承重重量可达45公斤。铰链，能开合15万次无故障，无声响，使用寿命长。拉手款式新颖，手感好，耐用。使用寿命长。拉手款式新颖，手感好，耐用。                                                                                                                                          5、符合国家标准钢化玻璃（5mm），带3C标识</t>
  </si>
  <si>
    <t>检验科实验公室隔断柜</t>
  </si>
  <si>
    <t>检验科女更衣柜</t>
  </si>
  <si>
    <t>检验科男更衣柜</t>
  </si>
  <si>
    <t>医生办公室收纳柜</t>
  </si>
  <si>
    <t>医生办公室电器矮柜</t>
  </si>
  <si>
    <t>医生办公室书桌背板</t>
  </si>
  <si>
    <t>医生办公室盖线柜</t>
  </si>
  <si>
    <t>女值班室收纳柜</t>
  </si>
  <si>
    <t>男值班室收纳柜</t>
  </si>
  <si>
    <t>资料室文件柜</t>
  </si>
  <si>
    <t>报告审核室文件柜</t>
  </si>
  <si>
    <t>急诊值班室</t>
  </si>
  <si>
    <t>抽血窗口活动屏风</t>
  </si>
  <si>
    <t>抽血窗口抽拉柜</t>
  </si>
  <si>
    <t>输血科男更衣室</t>
  </si>
  <si>
    <t>输血科女更衣室</t>
  </si>
  <si>
    <t>输血科资料室文件柜</t>
  </si>
  <si>
    <t>输血科办公室文件柜</t>
  </si>
  <si>
    <t>地址：中医院六楼病理科</t>
  </si>
  <si>
    <t>医生办公室文件柜</t>
  </si>
  <si>
    <t>病理科资料室</t>
  </si>
  <si>
    <t>总计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</si>
</sst>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4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20"/>
      <name val="微软雅黑"/>
      <charset val="134"/>
    </font>
    <font>
      <sz val="20"/>
      <color rgb="FFF9680D"/>
      <name val="微软雅黑"/>
      <charset val="134"/>
    </font>
    <font>
      <b/>
      <sz val="11"/>
      <color indexed="8"/>
      <name val="宋体"/>
      <charset val="134"/>
    </font>
    <font>
      <b/>
      <sz val="11"/>
      <name val="宋体"/>
      <charset val="134"/>
    </font>
    <font>
      <sz val="11"/>
      <name val="宋体"/>
      <charset val="134"/>
    </font>
    <font>
      <sz val="11"/>
      <color indexed="8"/>
      <name val="宋体"/>
      <charset val="134"/>
    </font>
    <font>
      <b/>
      <sz val="11"/>
      <color theme="1"/>
      <name val="宋体"/>
      <charset val="134"/>
      <scheme val="minor"/>
    </font>
    <font>
      <sz val="11"/>
      <color theme="1"/>
      <name val="宋体"/>
      <charset val="134"/>
    </font>
    <font>
      <sz val="9"/>
      <name val="宋体"/>
      <charset val="134"/>
      <scheme val="minor"/>
    </font>
    <font>
      <sz val="8"/>
      <name val="宋体"/>
      <charset val="134"/>
      <scheme val="minor"/>
    </font>
    <font>
      <sz val="6"/>
      <name val="宋体"/>
      <charset val="134"/>
      <scheme val="minor"/>
    </font>
    <font>
      <sz val="11"/>
      <color theme="1"/>
      <name val="宋体"/>
      <charset val="134"/>
      <scheme val="minor"/>
    </font>
    <font>
      <sz val="1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4" borderId="10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5" borderId="13" applyNumberFormat="0" applyAlignment="0" applyProtection="0">
      <alignment vertical="center"/>
    </xf>
    <xf numFmtId="0" fontId="24" fillId="6" borderId="14" applyNumberFormat="0" applyAlignment="0" applyProtection="0">
      <alignment vertical="center"/>
    </xf>
    <xf numFmtId="0" fontId="25" fillId="6" borderId="13" applyNumberFormat="0" applyAlignment="0" applyProtection="0">
      <alignment vertical="center"/>
    </xf>
    <xf numFmtId="0" fontId="26" fillId="7" borderId="15" applyNumberFormat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8" fillId="0" borderId="17" applyNumberFormat="0" applyFill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3" borderId="0" applyNumberFormat="0" applyBorder="0" applyAlignment="0" applyProtection="0">
      <alignment vertical="center"/>
    </xf>
    <xf numFmtId="0" fontId="32" fillId="34" borderId="0" applyNumberFormat="0" applyBorder="0" applyAlignment="0" applyProtection="0">
      <alignment vertical="center"/>
    </xf>
  </cellStyleXfs>
  <cellXfs count="71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2" borderId="0" xfId="0" applyFont="1" applyFill="1">
      <alignment vertical="center"/>
    </xf>
    <xf numFmtId="0" fontId="0" fillId="0" borderId="0" xfId="0" applyFont="1" applyAlignment="1">
      <alignment horizontal="center" vertical="center"/>
    </xf>
    <xf numFmtId="0" fontId="0" fillId="0" borderId="0" xfId="0" applyFont="1">
      <alignment vertical="center"/>
    </xf>
    <xf numFmtId="2" fontId="0" fillId="0" borderId="0" xfId="0" applyNumberFormat="1" applyFont="1">
      <alignment vertical="center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2" fontId="3" fillId="0" borderId="1" xfId="0" applyNumberFormat="1" applyFont="1" applyBorder="1" applyAlignment="1">
      <alignment horizontal="center" vertical="center"/>
    </xf>
    <xf numFmtId="0" fontId="4" fillId="0" borderId="2" xfId="0" applyNumberFormat="1" applyFont="1" applyBorder="1" applyAlignment="1">
      <alignment horizontal="left" vertical="center"/>
    </xf>
    <xf numFmtId="2" fontId="4" fillId="0" borderId="2" xfId="0" applyNumberFormat="1" applyFont="1" applyBorder="1" applyAlignment="1">
      <alignment horizontal="left" vertical="center"/>
    </xf>
    <xf numFmtId="2" fontId="4" fillId="0" borderId="2" xfId="0" applyNumberFormat="1" applyFont="1" applyBorder="1" applyAlignment="1">
      <alignment horizontal="left" vertical="center" wrapText="1"/>
    </xf>
    <xf numFmtId="0" fontId="4" fillId="0" borderId="1" xfId="0" applyNumberFormat="1" applyFont="1" applyBorder="1" applyAlignment="1">
      <alignment horizontal="center" vertical="center"/>
    </xf>
    <xf numFmtId="2" fontId="4" fillId="0" borderId="1" xfId="0" applyNumberFormat="1" applyFont="1" applyBorder="1" applyAlignment="1">
      <alignment horizontal="center" vertical="center"/>
    </xf>
    <xf numFmtId="2" fontId="4" fillId="0" borderId="1" xfId="0" applyNumberFormat="1" applyFont="1" applyBorder="1" applyAlignment="1">
      <alignment horizontal="center" vertical="center" wrapText="1"/>
    </xf>
    <xf numFmtId="0" fontId="4" fillId="0" borderId="1" xfId="0" applyNumberFormat="1" applyFont="1" applyBorder="1" applyAlignment="1">
      <alignment horizontal="center" vertical="center" wrapText="1"/>
    </xf>
    <xf numFmtId="0" fontId="4" fillId="0" borderId="3" xfId="0" applyNumberFormat="1" applyFont="1" applyBorder="1" applyAlignment="1">
      <alignment horizontal="left" vertical="center"/>
    </xf>
    <xf numFmtId="0" fontId="4" fillId="0" borderId="4" xfId="0" applyNumberFormat="1" applyFont="1" applyBorder="1" applyAlignment="1">
      <alignment horizontal="left" vertical="center"/>
    </xf>
    <xf numFmtId="0" fontId="5" fillId="0" borderId="1" xfId="0" applyNumberFormat="1" applyFont="1" applyBorder="1" applyAlignment="1">
      <alignment horizontal="center" vertical="center"/>
    </xf>
    <xf numFmtId="0" fontId="5" fillId="0" borderId="1" xfId="0" applyNumberFormat="1" applyFont="1" applyBorder="1" applyAlignment="1">
      <alignment horizontal="center" vertical="center" wrapText="1"/>
    </xf>
    <xf numFmtId="2" fontId="6" fillId="0" borderId="1" xfId="0" applyNumberFormat="1" applyFont="1" applyFill="1" applyBorder="1" applyAlignment="1">
      <alignment horizontal="center" vertical="center"/>
    </xf>
    <xf numFmtId="2" fontId="6" fillId="0" borderId="1" xfId="0" applyNumberFormat="1" applyFont="1" applyBorder="1" applyAlignment="1">
      <alignment horizontal="center" vertical="center"/>
    </xf>
    <xf numFmtId="0" fontId="6" fillId="0" borderId="1" xfId="0" applyNumberFormat="1" applyFont="1" applyBorder="1" applyAlignment="1">
      <alignment horizontal="center" vertical="center"/>
    </xf>
    <xf numFmtId="2" fontId="7" fillId="0" borderId="1" xfId="0" applyNumberFormat="1" applyFont="1" applyFill="1" applyBorder="1" applyAlignment="1">
      <alignment horizontal="center" vertical="center"/>
    </xf>
    <xf numFmtId="2" fontId="7" fillId="0" borderId="1" xfId="0" applyNumberFormat="1" applyFont="1" applyBorder="1" applyAlignment="1">
      <alignment horizontal="center" vertical="center"/>
    </xf>
    <xf numFmtId="0" fontId="0" fillId="0" borderId="1" xfId="0" applyFont="1" applyBorder="1">
      <alignment vertical="center"/>
    </xf>
    <xf numFmtId="2" fontId="0" fillId="0" borderId="1" xfId="0" applyNumberFormat="1" applyFont="1" applyBorder="1">
      <alignment vertical="center"/>
    </xf>
    <xf numFmtId="0" fontId="8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5" fillId="2" borderId="1" xfId="0" applyNumberFormat="1" applyFont="1" applyFill="1" applyBorder="1" applyAlignment="1">
      <alignment horizontal="center" vertical="center"/>
    </xf>
    <xf numFmtId="0" fontId="5" fillId="2" borderId="1" xfId="0" applyNumberFormat="1" applyFont="1" applyFill="1" applyBorder="1" applyAlignment="1">
      <alignment horizontal="center" vertical="center" wrapText="1"/>
    </xf>
    <xf numFmtId="2" fontId="7" fillId="2" borderId="1" xfId="0" applyNumberFormat="1" applyFont="1" applyFill="1" applyBorder="1" applyAlignment="1">
      <alignment horizontal="center" vertical="center"/>
    </xf>
    <xf numFmtId="2" fontId="6" fillId="2" borderId="1" xfId="0" applyNumberFormat="1" applyFont="1" applyFill="1" applyBorder="1" applyAlignment="1">
      <alignment horizontal="center" vertical="center"/>
    </xf>
    <xf numFmtId="0" fontId="6" fillId="2" borderId="1" xfId="0" applyNumberFormat="1" applyFont="1" applyFill="1" applyBorder="1" applyAlignment="1">
      <alignment horizontal="center" vertical="center"/>
    </xf>
    <xf numFmtId="0" fontId="5" fillId="3" borderId="1" xfId="0" applyNumberFormat="1" applyFont="1" applyFill="1" applyBorder="1" applyAlignment="1">
      <alignment horizontal="center" vertical="center" wrapText="1"/>
    </xf>
    <xf numFmtId="2" fontId="7" fillId="3" borderId="1" xfId="0" applyNumberFormat="1" applyFont="1" applyFill="1" applyBorder="1" applyAlignment="1">
      <alignment horizontal="center" vertical="center"/>
    </xf>
    <xf numFmtId="2" fontId="6" fillId="3" borderId="1" xfId="0" applyNumberFormat="1" applyFont="1" applyFill="1" applyBorder="1" applyAlignment="1">
      <alignment horizontal="center" vertical="center"/>
    </xf>
    <xf numFmtId="2" fontId="9" fillId="2" borderId="1" xfId="0" applyNumberFormat="1" applyFont="1" applyFill="1" applyBorder="1" applyAlignment="1">
      <alignment horizontal="center" vertical="center"/>
    </xf>
    <xf numFmtId="0" fontId="9" fillId="2" borderId="1" xfId="0" applyNumberFormat="1" applyFont="1" applyFill="1" applyBorder="1" applyAlignment="1">
      <alignment horizontal="center" vertical="center"/>
    </xf>
    <xf numFmtId="0" fontId="4" fillId="0" borderId="5" xfId="0" applyNumberFormat="1" applyFont="1" applyBorder="1" applyAlignment="1">
      <alignment horizontal="left" vertical="center"/>
    </xf>
    <xf numFmtId="0" fontId="10" fillId="0" borderId="6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" fillId="0" borderId="1" xfId="0" applyFont="1" applyBorder="1">
      <alignment vertical="center"/>
    </xf>
    <xf numFmtId="0" fontId="10" fillId="0" borderId="7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2" fontId="8" fillId="0" borderId="1" xfId="0" applyNumberFormat="1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/>
    </xf>
    <xf numFmtId="0" fontId="1" fillId="3" borderId="1" xfId="0" applyFont="1" applyFill="1" applyBorder="1">
      <alignment vertical="center"/>
    </xf>
    <xf numFmtId="0" fontId="0" fillId="3" borderId="0" xfId="0" applyFont="1" applyFill="1">
      <alignment vertical="center"/>
    </xf>
    <xf numFmtId="0" fontId="1" fillId="3" borderId="7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 wrapText="1"/>
    </xf>
    <xf numFmtId="0" fontId="13" fillId="0" borderId="1" xfId="0" applyFont="1" applyBorder="1">
      <alignment vertical="center"/>
    </xf>
    <xf numFmtId="0" fontId="13" fillId="0" borderId="0" xfId="0" applyFont="1">
      <alignment vertical="center"/>
    </xf>
    <xf numFmtId="0" fontId="14" fillId="0" borderId="6" xfId="0" applyFont="1" applyBorder="1" applyAlignment="1">
      <alignment horizontal="center" vertical="center" wrapText="1"/>
    </xf>
    <xf numFmtId="0" fontId="0" fillId="0" borderId="8" xfId="0" applyFont="1" applyBorder="1">
      <alignment vertical="center"/>
    </xf>
    <xf numFmtId="2" fontId="0" fillId="0" borderId="7" xfId="0" applyNumberFormat="1" applyFont="1" applyBorder="1">
      <alignment vertical="center"/>
    </xf>
    <xf numFmtId="0" fontId="0" fillId="0" borderId="7" xfId="0" applyFont="1" applyBorder="1">
      <alignment vertical="center"/>
    </xf>
    <xf numFmtId="2" fontId="0" fillId="0" borderId="9" xfId="0" applyNumberFormat="1" applyFont="1" applyBorder="1">
      <alignment vertical="center"/>
    </xf>
    <xf numFmtId="0" fontId="14" fillId="0" borderId="7" xfId="0" applyFont="1" applyBorder="1" applyAlignment="1">
      <alignment horizontal="center" vertical="center"/>
    </xf>
    <xf numFmtId="0" fontId="12" fillId="0" borderId="7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/>
  <colors>
    <mruColors>
      <color rgb="00F9680D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10</xdr:col>
      <xdr:colOff>133350</xdr:colOff>
      <xdr:row>4</xdr:row>
      <xdr:rowOff>161925</xdr:rowOff>
    </xdr:from>
    <xdr:to>
      <xdr:col>10</xdr:col>
      <xdr:colOff>1247775</xdr:colOff>
      <xdr:row>7</xdr:row>
      <xdr:rowOff>43180</xdr:rowOff>
    </xdr:to>
    <xdr:pic>
      <xdr:nvPicPr>
        <xdr:cNvPr id="3" name="图片 2" descr="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686925" y="1510665"/>
          <a:ext cx="1114425" cy="831850"/>
        </a:xfrm>
        <a:prstGeom prst="rect">
          <a:avLst/>
        </a:prstGeom>
      </xdr:spPr>
    </xdr:pic>
    <xdr:clientData/>
  </xdr:twoCellAnchor>
  <xdr:twoCellAnchor editAs="oneCell">
    <xdr:from>
      <xdr:col>10</xdr:col>
      <xdr:colOff>85725</xdr:colOff>
      <xdr:row>8</xdr:row>
      <xdr:rowOff>95250</xdr:rowOff>
    </xdr:from>
    <xdr:to>
      <xdr:col>10</xdr:col>
      <xdr:colOff>1162050</xdr:colOff>
      <xdr:row>10</xdr:row>
      <xdr:rowOff>300990</xdr:rowOff>
    </xdr:to>
    <xdr:pic>
      <xdr:nvPicPr>
        <xdr:cNvPr id="4" name="图片 3" descr="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639300" y="2711450"/>
          <a:ext cx="1076325" cy="839470"/>
        </a:xfrm>
        <a:prstGeom prst="rect">
          <a:avLst/>
        </a:prstGeom>
      </xdr:spPr>
    </xdr:pic>
    <xdr:clientData/>
  </xdr:twoCellAnchor>
  <xdr:twoCellAnchor editAs="oneCell">
    <xdr:from>
      <xdr:col>10</xdr:col>
      <xdr:colOff>75565</xdr:colOff>
      <xdr:row>11</xdr:row>
      <xdr:rowOff>273685</xdr:rowOff>
    </xdr:from>
    <xdr:to>
      <xdr:col>10</xdr:col>
      <xdr:colOff>1200150</xdr:colOff>
      <xdr:row>15</xdr:row>
      <xdr:rowOff>180503</xdr:rowOff>
    </xdr:to>
    <xdr:pic>
      <xdr:nvPicPr>
        <xdr:cNvPr id="5" name="图片 4" descr="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629140" y="3840480"/>
          <a:ext cx="1124585" cy="1174115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28575</xdr:colOff>
      <xdr:row>25</xdr:row>
      <xdr:rowOff>57150</xdr:rowOff>
    </xdr:from>
    <xdr:to>
      <xdr:col>10</xdr:col>
      <xdr:colOff>1485900</xdr:colOff>
      <xdr:row>29</xdr:row>
      <xdr:rowOff>10160</xdr:rowOff>
    </xdr:to>
    <xdr:pic>
      <xdr:nvPicPr>
        <xdr:cNvPr id="8" name="图片 7" descr="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582150" y="8862060"/>
          <a:ext cx="1457325" cy="1220470"/>
        </a:xfrm>
        <a:prstGeom prst="rect">
          <a:avLst/>
        </a:prstGeom>
      </xdr:spPr>
    </xdr:pic>
    <xdr:clientData/>
  </xdr:twoCellAnchor>
  <xdr:twoCellAnchor editAs="oneCell">
    <xdr:from>
      <xdr:col>10</xdr:col>
      <xdr:colOff>114300</xdr:colOff>
      <xdr:row>19</xdr:row>
      <xdr:rowOff>142874</xdr:rowOff>
    </xdr:from>
    <xdr:to>
      <xdr:col>10</xdr:col>
      <xdr:colOff>1533525</xdr:colOff>
      <xdr:row>20</xdr:row>
      <xdr:rowOff>466724</xdr:rowOff>
    </xdr:to>
    <xdr:pic>
      <xdr:nvPicPr>
        <xdr:cNvPr id="10" name="图片 9" descr="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9667875" y="6243955"/>
          <a:ext cx="1419225" cy="1019175"/>
        </a:xfrm>
        <a:prstGeom prst="rect">
          <a:avLst/>
        </a:prstGeom>
      </xdr:spPr>
    </xdr:pic>
    <xdr:clientData/>
  </xdr:twoCellAnchor>
  <xdr:twoCellAnchor editAs="oneCell">
    <xdr:from>
      <xdr:col>10</xdr:col>
      <xdr:colOff>85725</xdr:colOff>
      <xdr:row>32</xdr:row>
      <xdr:rowOff>133350</xdr:rowOff>
    </xdr:from>
    <xdr:to>
      <xdr:col>11</xdr:col>
      <xdr:colOff>0</xdr:colOff>
      <xdr:row>38</xdr:row>
      <xdr:rowOff>275590</xdr:rowOff>
    </xdr:to>
    <xdr:pic>
      <xdr:nvPicPr>
        <xdr:cNvPr id="11" name="图片 10" descr="1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9639300" y="11156315"/>
          <a:ext cx="1571625" cy="204343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76200</xdr:colOff>
      <xdr:row>44</xdr:row>
      <xdr:rowOff>57150</xdr:rowOff>
    </xdr:from>
    <xdr:to>
      <xdr:col>11</xdr:col>
      <xdr:colOff>0</xdr:colOff>
      <xdr:row>49</xdr:row>
      <xdr:rowOff>31750</xdr:rowOff>
    </xdr:to>
    <xdr:pic>
      <xdr:nvPicPr>
        <xdr:cNvPr id="12" name="图片 11" descr="1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629775" y="14882495"/>
          <a:ext cx="1581150" cy="1558925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190500</xdr:colOff>
      <xdr:row>59</xdr:row>
      <xdr:rowOff>104775</xdr:rowOff>
    </xdr:from>
    <xdr:to>
      <xdr:col>10</xdr:col>
      <xdr:colOff>1438910</xdr:colOff>
      <xdr:row>64</xdr:row>
      <xdr:rowOff>183515</xdr:rowOff>
    </xdr:to>
    <xdr:pic>
      <xdr:nvPicPr>
        <xdr:cNvPr id="14" name="图片 13" descr="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744075" y="24761825"/>
          <a:ext cx="1248410" cy="1663065"/>
        </a:xfrm>
        <a:prstGeom prst="rect">
          <a:avLst/>
        </a:prstGeom>
      </xdr:spPr>
    </xdr:pic>
    <xdr:clientData/>
  </xdr:twoCellAnchor>
  <xdr:twoCellAnchor editAs="oneCell">
    <xdr:from>
      <xdr:col>10</xdr:col>
      <xdr:colOff>180975</xdr:colOff>
      <xdr:row>67</xdr:row>
      <xdr:rowOff>200025</xdr:rowOff>
    </xdr:from>
    <xdr:to>
      <xdr:col>10</xdr:col>
      <xdr:colOff>1266825</xdr:colOff>
      <xdr:row>74</xdr:row>
      <xdr:rowOff>103505</xdr:rowOff>
    </xdr:to>
    <xdr:pic>
      <xdr:nvPicPr>
        <xdr:cNvPr id="15" name="图片 14" descr="微信图片_20250527103807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9734550" y="27391995"/>
          <a:ext cx="1085850" cy="2121535"/>
        </a:xfrm>
        <a:prstGeom prst="rect">
          <a:avLst/>
        </a:prstGeom>
      </xdr:spPr>
    </xdr:pic>
    <xdr:clientData/>
  </xdr:twoCellAnchor>
  <xdr:twoCellAnchor editAs="oneCell">
    <xdr:from>
      <xdr:col>10</xdr:col>
      <xdr:colOff>260350</xdr:colOff>
      <xdr:row>85</xdr:row>
      <xdr:rowOff>9526</xdr:rowOff>
    </xdr:from>
    <xdr:to>
      <xdr:col>10</xdr:col>
      <xdr:colOff>1346200</xdr:colOff>
      <xdr:row>86</xdr:row>
      <xdr:rowOff>1323975</xdr:rowOff>
    </xdr:to>
    <xdr:pic>
      <xdr:nvPicPr>
        <xdr:cNvPr id="16" name="图片 15" descr="微信图片_20250527103807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9813925" y="33080960"/>
          <a:ext cx="1085850" cy="1666875"/>
        </a:xfrm>
        <a:prstGeom prst="rect">
          <a:avLst/>
        </a:prstGeom>
      </xdr:spPr>
    </xdr:pic>
    <xdr:clientData/>
  </xdr:twoCellAnchor>
  <xdr:twoCellAnchor editAs="oneCell">
    <xdr:from>
      <xdr:col>10</xdr:col>
      <xdr:colOff>152400</xdr:colOff>
      <xdr:row>53</xdr:row>
      <xdr:rowOff>1724026</xdr:rowOff>
    </xdr:from>
    <xdr:to>
      <xdr:col>10</xdr:col>
      <xdr:colOff>1628775</xdr:colOff>
      <xdr:row>53</xdr:row>
      <xdr:rowOff>3619500</xdr:rowOff>
    </xdr:to>
    <xdr:pic>
      <xdr:nvPicPr>
        <xdr:cNvPr id="6" name="图片 5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9705975" y="19398615"/>
          <a:ext cx="1476375" cy="18954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153"/>
  <sheetViews>
    <sheetView tabSelected="1" workbookViewId="0">
      <selection activeCell="B79" sqref="B79:I79"/>
    </sheetView>
  </sheetViews>
  <sheetFormatPr defaultColWidth="9" defaultRowHeight="21" customHeight="1"/>
  <cols>
    <col min="1" max="1" width="6.25" style="3" customWidth="1"/>
    <col min="2" max="2" width="23.75" style="4" customWidth="1"/>
    <col min="3" max="4" width="7.625" style="5" customWidth="1"/>
    <col min="5" max="5" width="9.125" style="5" customWidth="1"/>
    <col min="6" max="7" width="6.125" style="5" customWidth="1"/>
    <col min="8" max="8" width="8.625" style="4" customWidth="1"/>
    <col min="9" max="9" width="12.5" style="5" customWidth="1"/>
    <col min="10" max="10" width="37.625" style="4" customWidth="1"/>
    <col min="11" max="12" width="21.75" style="4" customWidth="1"/>
    <col min="13" max="13" width="15.625" style="4"/>
    <col min="14" max="15" width="9" style="4"/>
    <col min="16" max="16" width="9.5" style="4" customWidth="1"/>
    <col min="17" max="17" width="10.375" style="4"/>
    <col min="18" max="16384" width="9" style="4"/>
  </cols>
  <sheetData>
    <row r="1" customHeight="1" spans="1:12">
      <c r="A1" s="6" t="s">
        <v>0</v>
      </c>
      <c r="B1" s="7"/>
      <c r="C1" s="8"/>
      <c r="D1" s="8"/>
      <c r="E1" s="7"/>
      <c r="F1" s="8"/>
      <c r="G1" s="8"/>
      <c r="H1" s="7"/>
      <c r="I1" s="7"/>
      <c r="J1" s="7"/>
      <c r="K1" s="7"/>
      <c r="L1" s="7"/>
    </row>
    <row r="2" customHeight="1" spans="1:12">
      <c r="A2" s="9" t="s">
        <v>1</v>
      </c>
      <c r="B2" s="9"/>
      <c r="C2" s="10"/>
      <c r="D2" s="10"/>
      <c r="E2" s="11" t="s">
        <v>2</v>
      </c>
      <c r="F2" s="11"/>
      <c r="G2" s="11"/>
      <c r="H2" s="10"/>
      <c r="I2" s="10"/>
      <c r="J2" s="10"/>
      <c r="K2" s="10"/>
      <c r="L2" s="10"/>
    </row>
    <row r="3" ht="32.1" customHeight="1" spans="1:12">
      <c r="A3" s="12" t="s">
        <v>3</v>
      </c>
      <c r="B3" s="12" t="s">
        <v>4</v>
      </c>
      <c r="C3" s="13" t="s">
        <v>5</v>
      </c>
      <c r="D3" s="13" t="s">
        <v>6</v>
      </c>
      <c r="E3" s="14" t="s">
        <v>7</v>
      </c>
      <c r="F3" s="14" t="s">
        <v>8</v>
      </c>
      <c r="G3" s="14" t="s">
        <v>9</v>
      </c>
      <c r="H3" s="15" t="s">
        <v>10</v>
      </c>
      <c r="I3" s="13" t="s">
        <v>11</v>
      </c>
      <c r="J3" s="27" t="s">
        <v>12</v>
      </c>
      <c r="K3" s="27"/>
      <c r="L3" s="27" t="s">
        <v>13</v>
      </c>
    </row>
    <row r="4" ht="32.1" customHeight="1" spans="1:12">
      <c r="A4" s="16" t="s">
        <v>14</v>
      </c>
      <c r="B4" s="17"/>
      <c r="C4" s="17"/>
      <c r="D4" s="17"/>
      <c r="E4" s="17"/>
      <c r="F4" s="17"/>
      <c r="G4" s="17"/>
      <c r="H4" s="17"/>
      <c r="I4" s="17"/>
      <c r="J4" s="17"/>
      <c r="K4" s="17"/>
      <c r="L4" s="39"/>
    </row>
    <row r="5" s="1" customFormat="1" ht="24.95" customHeight="1" spans="1:12">
      <c r="A5" s="18">
        <v>1</v>
      </c>
      <c r="B5" s="19" t="s">
        <v>15</v>
      </c>
      <c r="C5" s="20">
        <v>0.9</v>
      </c>
      <c r="D5" s="21">
        <v>0.75</v>
      </c>
      <c r="E5" s="21">
        <f t="shared" ref="E5:E8" si="0">C5*D5</f>
        <v>0.675</v>
      </c>
      <c r="F5" s="21">
        <v>7</v>
      </c>
      <c r="G5" s="21" t="s">
        <v>16</v>
      </c>
      <c r="H5" s="22"/>
      <c r="I5" s="21">
        <f>H5*F5</f>
        <v>0</v>
      </c>
      <c r="J5" s="40" t="s">
        <v>17</v>
      </c>
      <c r="K5" s="41"/>
      <c r="L5" s="42" t="s">
        <v>18</v>
      </c>
    </row>
    <row r="6" ht="24.95" customHeight="1" spans="1:12">
      <c r="A6" s="18">
        <v>2</v>
      </c>
      <c r="B6" s="19" t="s">
        <v>19</v>
      </c>
      <c r="C6" s="23">
        <v>2.785</v>
      </c>
      <c r="D6" s="24">
        <v>1.1</v>
      </c>
      <c r="E6" s="21">
        <f t="shared" si="0"/>
        <v>3.0635</v>
      </c>
      <c r="F6" s="24"/>
      <c r="G6" s="21" t="s">
        <v>20</v>
      </c>
      <c r="H6" s="22"/>
      <c r="I6" s="21">
        <f t="shared" ref="I6:I8" si="1">E6*H6</f>
        <v>0</v>
      </c>
      <c r="J6" s="43"/>
      <c r="K6" s="44"/>
      <c r="L6" s="42"/>
    </row>
    <row r="7" ht="24.95" customHeight="1" spans="1:12">
      <c r="A7" s="18">
        <v>3</v>
      </c>
      <c r="B7" s="19" t="s">
        <v>21</v>
      </c>
      <c r="C7" s="23">
        <v>2.795</v>
      </c>
      <c r="D7" s="24">
        <v>1.1</v>
      </c>
      <c r="E7" s="21">
        <f t="shared" si="0"/>
        <v>3.0745</v>
      </c>
      <c r="F7" s="24"/>
      <c r="G7" s="21" t="s">
        <v>20</v>
      </c>
      <c r="H7" s="22"/>
      <c r="I7" s="21">
        <f t="shared" si="1"/>
        <v>0</v>
      </c>
      <c r="J7" s="43"/>
      <c r="K7" s="44"/>
      <c r="L7" s="42"/>
    </row>
    <row r="8" ht="24.95" customHeight="1" spans="1:12">
      <c r="A8" s="18">
        <v>4</v>
      </c>
      <c r="B8" s="19" t="s">
        <v>22</v>
      </c>
      <c r="C8" s="23">
        <v>2.78</v>
      </c>
      <c r="D8" s="24">
        <v>1.2</v>
      </c>
      <c r="E8" s="21">
        <f t="shared" si="0"/>
        <v>3.336</v>
      </c>
      <c r="F8" s="24"/>
      <c r="G8" s="21" t="s">
        <v>20</v>
      </c>
      <c r="H8" s="22"/>
      <c r="I8" s="21">
        <f t="shared" si="1"/>
        <v>0</v>
      </c>
      <c r="J8" s="43"/>
      <c r="K8" s="44"/>
      <c r="L8" s="42"/>
    </row>
    <row r="9" ht="24.95" customHeight="1" spans="1:12">
      <c r="A9" s="18">
        <v>5</v>
      </c>
      <c r="B9" s="19" t="s">
        <v>23</v>
      </c>
      <c r="C9" s="23">
        <v>2.4</v>
      </c>
      <c r="D9" s="24">
        <v>2.02</v>
      </c>
      <c r="E9" s="21">
        <f t="shared" ref="E9:E14" si="2">C9*D9</f>
        <v>4.848</v>
      </c>
      <c r="F9" s="24"/>
      <c r="G9" s="21" t="s">
        <v>20</v>
      </c>
      <c r="H9" s="22"/>
      <c r="I9" s="21">
        <f t="shared" ref="I9:I14" si="3">E9*H9</f>
        <v>0</v>
      </c>
      <c r="J9" s="43"/>
      <c r="K9" s="44"/>
      <c r="L9" s="42"/>
    </row>
    <row r="10" ht="24.95" customHeight="1" spans="1:12">
      <c r="A10" s="18">
        <v>6</v>
      </c>
      <c r="B10" s="19" t="s">
        <v>24</v>
      </c>
      <c r="C10" s="23">
        <v>1</v>
      </c>
      <c r="D10" s="24">
        <v>2</v>
      </c>
      <c r="E10" s="21">
        <f t="shared" si="2"/>
        <v>2</v>
      </c>
      <c r="F10" s="24"/>
      <c r="G10" s="21" t="s">
        <v>25</v>
      </c>
      <c r="H10" s="22"/>
      <c r="I10" s="21">
        <f t="shared" si="3"/>
        <v>0</v>
      </c>
      <c r="J10" s="43"/>
      <c r="K10" s="44"/>
      <c r="L10" s="42"/>
    </row>
    <row r="11" ht="24.95" customHeight="1" spans="1:12">
      <c r="A11" s="18">
        <v>7</v>
      </c>
      <c r="B11" s="19" t="s">
        <v>26</v>
      </c>
      <c r="C11" s="23">
        <v>2.575</v>
      </c>
      <c r="D11" s="24">
        <v>1.69</v>
      </c>
      <c r="E11" s="21">
        <f t="shared" si="2"/>
        <v>4.35175</v>
      </c>
      <c r="F11" s="24"/>
      <c r="G11" s="21" t="s">
        <v>20</v>
      </c>
      <c r="H11" s="22"/>
      <c r="I11" s="21">
        <f t="shared" si="3"/>
        <v>0</v>
      </c>
      <c r="J11" s="43"/>
      <c r="K11" s="44"/>
      <c r="L11" s="42"/>
    </row>
    <row r="12" ht="24.95" customHeight="1" spans="1:12">
      <c r="A12" s="18">
        <v>8</v>
      </c>
      <c r="B12" s="19" t="s">
        <v>27</v>
      </c>
      <c r="C12" s="23">
        <v>2.37</v>
      </c>
      <c r="D12" s="24">
        <f>0.745+0.71+5.35</f>
        <v>6.805</v>
      </c>
      <c r="E12" s="21">
        <f t="shared" si="2"/>
        <v>16.12785</v>
      </c>
      <c r="F12" s="24"/>
      <c r="G12" s="21" t="s">
        <v>20</v>
      </c>
      <c r="H12" s="22"/>
      <c r="I12" s="21">
        <f t="shared" si="3"/>
        <v>0</v>
      </c>
      <c r="J12" s="43"/>
      <c r="K12" s="44"/>
      <c r="L12" s="42"/>
    </row>
    <row r="13" ht="24.95" customHeight="1" spans="1:12">
      <c r="A13" s="18">
        <v>9</v>
      </c>
      <c r="B13" s="19" t="s">
        <v>28</v>
      </c>
      <c r="C13" s="23">
        <v>2.78</v>
      </c>
      <c r="D13" s="24">
        <f>6.587-1.8</f>
        <v>4.787</v>
      </c>
      <c r="E13" s="21">
        <f t="shared" si="2"/>
        <v>13.30786</v>
      </c>
      <c r="F13" s="24"/>
      <c r="G13" s="21" t="s">
        <v>20</v>
      </c>
      <c r="H13" s="22"/>
      <c r="I13" s="21">
        <f t="shared" si="3"/>
        <v>0</v>
      </c>
      <c r="J13" s="43"/>
      <c r="K13" s="44"/>
      <c r="L13" s="42"/>
    </row>
    <row r="14" ht="24.95" customHeight="1" spans="1:12">
      <c r="A14" s="18">
        <v>10</v>
      </c>
      <c r="B14" s="19" t="s">
        <v>29</v>
      </c>
      <c r="C14" s="23">
        <v>1.805</v>
      </c>
      <c r="D14" s="24">
        <v>1.805</v>
      </c>
      <c r="E14" s="21">
        <f t="shared" si="2"/>
        <v>3.258025</v>
      </c>
      <c r="F14" s="24"/>
      <c r="G14" s="21" t="s">
        <v>20</v>
      </c>
      <c r="H14" s="22"/>
      <c r="I14" s="21">
        <f t="shared" si="3"/>
        <v>0</v>
      </c>
      <c r="J14" s="43"/>
      <c r="K14" s="44"/>
      <c r="L14" s="42" t="s">
        <v>30</v>
      </c>
    </row>
    <row r="15" ht="24.95" customHeight="1" spans="1:12">
      <c r="A15" s="18">
        <v>16</v>
      </c>
      <c r="B15" s="25"/>
      <c r="C15" s="26"/>
      <c r="D15" s="26"/>
      <c r="E15" s="26"/>
      <c r="F15" s="26"/>
      <c r="G15" s="26"/>
      <c r="H15" s="27" t="s">
        <v>31</v>
      </c>
      <c r="I15" s="45">
        <f>SUM(I5:I14)</f>
        <v>0</v>
      </c>
      <c r="J15" s="43"/>
      <c r="K15" s="44"/>
      <c r="L15" s="25"/>
    </row>
    <row r="16" ht="24.95" customHeight="1" spans="1:12">
      <c r="A16" s="28"/>
      <c r="B16" s="25"/>
      <c r="C16" s="26"/>
      <c r="D16" s="26"/>
      <c r="E16" s="26"/>
      <c r="F16" s="26"/>
      <c r="G16" s="26"/>
      <c r="H16" s="27"/>
      <c r="I16" s="45"/>
      <c r="J16" s="46"/>
      <c r="K16" s="47"/>
      <c r="L16" s="25"/>
    </row>
    <row r="17" ht="24.95" customHeight="1" spans="1:12">
      <c r="A17" s="9" t="s">
        <v>1</v>
      </c>
      <c r="B17" s="9"/>
      <c r="C17" s="10"/>
      <c r="D17" s="10"/>
      <c r="E17" s="11" t="s">
        <v>32</v>
      </c>
      <c r="F17" s="11"/>
      <c r="G17" s="11"/>
      <c r="H17" s="10"/>
      <c r="I17" s="10"/>
      <c r="J17" s="10"/>
      <c r="K17" s="10"/>
      <c r="L17" s="10"/>
    </row>
    <row r="18" ht="24.95" customHeight="1" spans="1:12">
      <c r="A18" s="12" t="s">
        <v>3</v>
      </c>
      <c r="B18" s="12" t="s">
        <v>4</v>
      </c>
      <c r="C18" s="13" t="s">
        <v>5</v>
      </c>
      <c r="D18" s="13" t="s">
        <v>6</v>
      </c>
      <c r="E18" s="14" t="s">
        <v>7</v>
      </c>
      <c r="F18" s="14" t="s">
        <v>8</v>
      </c>
      <c r="G18" s="14" t="s">
        <v>9</v>
      </c>
      <c r="H18" s="15" t="s">
        <v>10</v>
      </c>
      <c r="I18" s="13" t="s">
        <v>11</v>
      </c>
      <c r="J18" s="27"/>
      <c r="K18" s="27"/>
      <c r="L18" s="27" t="s">
        <v>13</v>
      </c>
    </row>
    <row r="19" ht="24.95" customHeight="1" spans="1:12">
      <c r="A19" s="16" t="s">
        <v>14</v>
      </c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39"/>
    </row>
    <row r="20" ht="54.75" customHeight="1" spans="1:12">
      <c r="A20" s="18">
        <v>1</v>
      </c>
      <c r="B20" s="19" t="s">
        <v>33</v>
      </c>
      <c r="C20" s="23">
        <v>1</v>
      </c>
      <c r="D20" s="24">
        <v>8.18</v>
      </c>
      <c r="E20" s="21">
        <f>C20*D20</f>
        <v>8.18</v>
      </c>
      <c r="F20" s="24"/>
      <c r="G20" s="21" t="s">
        <v>25</v>
      </c>
      <c r="H20" s="22"/>
      <c r="I20" s="21">
        <f>E20*H20</f>
        <v>0</v>
      </c>
      <c r="J20" s="48" t="s">
        <v>34</v>
      </c>
      <c r="K20" s="49"/>
      <c r="L20" s="42" t="s">
        <v>35</v>
      </c>
    </row>
    <row r="21" ht="45" customHeight="1" spans="1:12">
      <c r="A21" s="18">
        <v>2</v>
      </c>
      <c r="B21" s="25"/>
      <c r="C21" s="26"/>
      <c r="D21" s="26"/>
      <c r="E21" s="26"/>
      <c r="F21" s="26"/>
      <c r="G21" s="26"/>
      <c r="H21" s="27" t="s">
        <v>31</v>
      </c>
      <c r="I21" s="45">
        <f>SUM(I20:I20)</f>
        <v>0</v>
      </c>
      <c r="J21" s="47"/>
      <c r="K21" s="47"/>
      <c r="L21" s="25"/>
    </row>
    <row r="22" ht="24.95" customHeight="1"/>
    <row r="23" ht="24.95" customHeight="1" spans="1:12">
      <c r="A23" s="9" t="s">
        <v>1</v>
      </c>
      <c r="B23" s="9"/>
      <c r="C23" s="10"/>
      <c r="D23" s="10"/>
      <c r="E23" s="11" t="s">
        <v>36</v>
      </c>
      <c r="F23" s="11"/>
      <c r="G23" s="11"/>
      <c r="H23" s="10"/>
      <c r="I23" s="10"/>
      <c r="J23" s="10"/>
      <c r="K23" s="10"/>
      <c r="L23" s="10"/>
    </row>
    <row r="24" ht="38.25" customHeight="1" spans="1:12">
      <c r="A24" s="12" t="s">
        <v>3</v>
      </c>
      <c r="B24" s="12" t="s">
        <v>4</v>
      </c>
      <c r="C24" s="13" t="s">
        <v>5</v>
      </c>
      <c r="D24" s="13" t="s">
        <v>6</v>
      </c>
      <c r="E24" s="14" t="s">
        <v>7</v>
      </c>
      <c r="F24" s="14" t="s">
        <v>8</v>
      </c>
      <c r="G24" s="14" t="s">
        <v>9</v>
      </c>
      <c r="H24" s="15" t="s">
        <v>10</v>
      </c>
      <c r="I24" s="13" t="s">
        <v>11</v>
      </c>
      <c r="J24" s="27"/>
      <c r="K24" s="27"/>
      <c r="L24" s="27" t="s">
        <v>13</v>
      </c>
    </row>
    <row r="25" ht="24.95" customHeight="1" spans="1:12">
      <c r="A25" s="16" t="s">
        <v>14</v>
      </c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39"/>
    </row>
    <row r="26" s="1" customFormat="1" ht="24.95" customHeight="1" spans="1:12">
      <c r="A26" s="18">
        <v>1</v>
      </c>
      <c r="B26" s="19" t="s">
        <v>37</v>
      </c>
      <c r="C26" s="20">
        <v>2.62</v>
      </c>
      <c r="D26" s="21">
        <v>4.38</v>
      </c>
      <c r="E26" s="21">
        <f t="shared" ref="E26:E28" si="4">C26*D26</f>
        <v>11.4756</v>
      </c>
      <c r="F26" s="21"/>
      <c r="G26" s="21" t="s">
        <v>20</v>
      </c>
      <c r="H26" s="22"/>
      <c r="I26" s="21">
        <f t="shared" ref="I26:I28" si="5">E26*H26</f>
        <v>0</v>
      </c>
      <c r="J26" s="50" t="s">
        <v>38</v>
      </c>
      <c r="K26" s="50"/>
      <c r="L26" s="42"/>
    </row>
    <row r="27" ht="24.95" customHeight="1" spans="1:12">
      <c r="A27" s="18">
        <v>2</v>
      </c>
      <c r="B27" s="19" t="s">
        <v>39</v>
      </c>
      <c r="C27" s="23">
        <v>1</v>
      </c>
      <c r="D27" s="24">
        <f>0.845+1.021-0.4</f>
        <v>1.466</v>
      </c>
      <c r="E27" s="21">
        <f t="shared" si="4"/>
        <v>1.466</v>
      </c>
      <c r="F27" s="24"/>
      <c r="G27" s="21" t="s">
        <v>20</v>
      </c>
      <c r="H27" s="22"/>
      <c r="I27" s="21">
        <f t="shared" si="5"/>
        <v>0</v>
      </c>
      <c r="J27" s="51"/>
      <c r="K27" s="44"/>
      <c r="L27" s="42"/>
    </row>
    <row r="28" s="2" customFormat="1" ht="24.95" customHeight="1" spans="1:17">
      <c r="A28" s="29">
        <v>3</v>
      </c>
      <c r="B28" s="30" t="s">
        <v>40</v>
      </c>
      <c r="C28" s="31">
        <v>2.61</v>
      </c>
      <c r="D28" s="31">
        <f>1.735+2.2</f>
        <v>3.935</v>
      </c>
      <c r="E28" s="32">
        <f t="shared" si="4"/>
        <v>10.27035</v>
      </c>
      <c r="F28" s="31"/>
      <c r="G28" s="32" t="s">
        <v>20</v>
      </c>
      <c r="H28" s="33"/>
      <c r="I28" s="32">
        <f t="shared" si="5"/>
        <v>0</v>
      </c>
      <c r="J28" s="51"/>
      <c r="K28" s="52"/>
      <c r="L28" s="53"/>
      <c r="M28" s="54"/>
      <c r="N28" s="54"/>
      <c r="O28" s="54"/>
      <c r="P28" s="54"/>
      <c r="Q28" s="54"/>
    </row>
    <row r="29" ht="24.95" customHeight="1" spans="1:12">
      <c r="A29" s="18">
        <v>4</v>
      </c>
      <c r="B29" s="19" t="s">
        <v>41</v>
      </c>
      <c r="C29" s="23">
        <v>2.6</v>
      </c>
      <c r="D29" s="24">
        <v>1.3</v>
      </c>
      <c r="E29" s="21">
        <f t="shared" ref="E29:E38" si="6">C29*D29</f>
        <v>3.38</v>
      </c>
      <c r="F29" s="24"/>
      <c r="G29" s="21" t="s">
        <v>20</v>
      </c>
      <c r="H29" s="22"/>
      <c r="I29" s="21">
        <f t="shared" ref="I29:I38" si="7">E29*H29</f>
        <v>0</v>
      </c>
      <c r="J29" s="51"/>
      <c r="K29" s="44"/>
      <c r="L29" s="42"/>
    </row>
    <row r="30" ht="24.95" customHeight="1" spans="1:12">
      <c r="A30" s="18">
        <v>5</v>
      </c>
      <c r="B30" s="19" t="s">
        <v>42</v>
      </c>
      <c r="C30" s="23">
        <v>2.605</v>
      </c>
      <c r="D30" s="24">
        <v>1.005</v>
      </c>
      <c r="E30" s="21">
        <f t="shared" si="6"/>
        <v>2.618025</v>
      </c>
      <c r="F30" s="24"/>
      <c r="G30" s="21" t="s">
        <v>20</v>
      </c>
      <c r="H30" s="22"/>
      <c r="I30" s="21">
        <f t="shared" si="7"/>
        <v>0</v>
      </c>
      <c r="J30" s="51"/>
      <c r="K30" s="44"/>
      <c r="L30" s="42"/>
    </row>
    <row r="31" ht="24.95" customHeight="1" spans="1:12">
      <c r="A31" s="18">
        <v>6</v>
      </c>
      <c r="B31" s="19" t="s">
        <v>43</v>
      </c>
      <c r="C31" s="23">
        <v>1</v>
      </c>
      <c r="D31" s="24">
        <v>1.385</v>
      </c>
      <c r="E31" s="21">
        <f t="shared" si="6"/>
        <v>1.385</v>
      </c>
      <c r="F31" s="24"/>
      <c r="G31" s="21" t="s">
        <v>20</v>
      </c>
      <c r="H31" s="22"/>
      <c r="I31" s="21">
        <f t="shared" si="7"/>
        <v>0</v>
      </c>
      <c r="J31" s="51"/>
      <c r="K31" s="44"/>
      <c r="L31" s="42"/>
    </row>
    <row r="32" ht="24.95" customHeight="1" spans="1:12">
      <c r="A32" s="18">
        <v>7</v>
      </c>
      <c r="B32" s="19" t="s">
        <v>44</v>
      </c>
      <c r="C32" s="23">
        <v>1</v>
      </c>
      <c r="D32" s="24">
        <v>2.4</v>
      </c>
      <c r="E32" s="21">
        <f t="shared" si="6"/>
        <v>2.4</v>
      </c>
      <c r="F32" s="24"/>
      <c r="G32" s="21" t="s">
        <v>25</v>
      </c>
      <c r="H32" s="22"/>
      <c r="I32" s="21">
        <f t="shared" si="7"/>
        <v>0</v>
      </c>
      <c r="J32" s="51"/>
      <c r="K32" s="44"/>
      <c r="L32" s="42"/>
    </row>
    <row r="33" ht="24.95" customHeight="1" spans="1:12">
      <c r="A33" s="18">
        <v>8</v>
      </c>
      <c r="B33" s="19" t="s">
        <v>45</v>
      </c>
      <c r="C33" s="23">
        <v>1</v>
      </c>
      <c r="D33" s="24">
        <v>1.48</v>
      </c>
      <c r="E33" s="21">
        <f t="shared" si="6"/>
        <v>1.48</v>
      </c>
      <c r="F33" s="24"/>
      <c r="G33" s="21" t="s">
        <v>25</v>
      </c>
      <c r="H33" s="22"/>
      <c r="I33" s="21">
        <f t="shared" si="7"/>
        <v>0</v>
      </c>
      <c r="J33" s="51"/>
      <c r="K33" s="44"/>
      <c r="L33" s="42"/>
    </row>
    <row r="34" ht="24.95" customHeight="1" spans="1:12">
      <c r="A34" s="18">
        <v>9</v>
      </c>
      <c r="B34" s="19" t="s">
        <v>46</v>
      </c>
      <c r="C34" s="23">
        <v>2.595</v>
      </c>
      <c r="D34" s="24">
        <v>0.8</v>
      </c>
      <c r="E34" s="21">
        <f t="shared" si="6"/>
        <v>2.076</v>
      </c>
      <c r="F34" s="24"/>
      <c r="G34" s="21" t="s">
        <v>20</v>
      </c>
      <c r="H34" s="22"/>
      <c r="I34" s="21">
        <f t="shared" si="7"/>
        <v>0</v>
      </c>
      <c r="J34" s="51"/>
      <c r="K34" s="44"/>
      <c r="L34" s="42"/>
    </row>
    <row r="35" s="2" customFormat="1" ht="24.95" customHeight="1" spans="1:18">
      <c r="A35" s="29">
        <v>10</v>
      </c>
      <c r="B35" s="30" t="s">
        <v>47</v>
      </c>
      <c r="C35" s="31">
        <v>2.595</v>
      </c>
      <c r="D35" s="31">
        <v>1.2</v>
      </c>
      <c r="E35" s="32">
        <f t="shared" si="6"/>
        <v>3.114</v>
      </c>
      <c r="F35" s="31"/>
      <c r="G35" s="32" t="s">
        <v>20</v>
      </c>
      <c r="H35" s="33"/>
      <c r="I35" s="32">
        <f t="shared" si="7"/>
        <v>0</v>
      </c>
      <c r="J35" s="51"/>
      <c r="K35" s="55"/>
      <c r="L35" s="53"/>
      <c r="M35" s="54"/>
      <c r="N35" s="54"/>
      <c r="O35" s="54"/>
      <c r="P35" s="54"/>
      <c r="Q35" s="54"/>
      <c r="R35" s="54"/>
    </row>
    <row r="36" ht="24.95" customHeight="1" spans="1:12">
      <c r="A36" s="18">
        <v>11</v>
      </c>
      <c r="B36" s="19" t="s">
        <v>48</v>
      </c>
      <c r="C36" s="23">
        <v>2.6</v>
      </c>
      <c r="D36" s="24">
        <v>1.2</v>
      </c>
      <c r="E36" s="21">
        <f t="shared" si="6"/>
        <v>3.12</v>
      </c>
      <c r="F36" s="24"/>
      <c r="G36" s="21" t="s">
        <v>20</v>
      </c>
      <c r="H36" s="22"/>
      <c r="I36" s="21">
        <f t="shared" si="7"/>
        <v>0</v>
      </c>
      <c r="J36" s="51"/>
      <c r="K36" s="44"/>
      <c r="L36" s="42"/>
    </row>
    <row r="37" ht="24.95" customHeight="1" spans="1:12">
      <c r="A37" s="18">
        <v>12</v>
      </c>
      <c r="B37" s="19" t="s">
        <v>49</v>
      </c>
      <c r="C37" s="23">
        <v>2.6</v>
      </c>
      <c r="D37" s="24">
        <v>1.236</v>
      </c>
      <c r="E37" s="21">
        <f t="shared" si="6"/>
        <v>3.2136</v>
      </c>
      <c r="F37" s="24"/>
      <c r="G37" s="21" t="s">
        <v>20</v>
      </c>
      <c r="H37" s="22"/>
      <c r="I37" s="21">
        <f t="shared" si="7"/>
        <v>0</v>
      </c>
      <c r="J37" s="51"/>
      <c r="K37" s="44"/>
      <c r="L37" s="42"/>
    </row>
    <row r="38" ht="24.95" customHeight="1" spans="1:12">
      <c r="A38" s="18">
        <v>13</v>
      </c>
      <c r="B38" s="19" t="s">
        <v>50</v>
      </c>
      <c r="C38" s="23">
        <v>2.59</v>
      </c>
      <c r="D38" s="24">
        <v>2.2</v>
      </c>
      <c r="E38" s="21">
        <f t="shared" si="6"/>
        <v>5.698</v>
      </c>
      <c r="F38" s="24"/>
      <c r="G38" s="21" t="s">
        <v>20</v>
      </c>
      <c r="H38" s="22"/>
      <c r="I38" s="21">
        <f t="shared" si="7"/>
        <v>0</v>
      </c>
      <c r="J38" s="51"/>
      <c r="K38" s="44"/>
      <c r="L38" s="42"/>
    </row>
    <row r="39" ht="24.95" customHeight="1" spans="1:12">
      <c r="A39" s="18">
        <v>14</v>
      </c>
      <c r="B39" s="19" t="s">
        <v>51</v>
      </c>
      <c r="C39" s="23">
        <v>2.605</v>
      </c>
      <c r="D39" s="24">
        <f>3.6-1.7</f>
        <v>1.9</v>
      </c>
      <c r="E39" s="21">
        <f t="shared" ref="E39:E54" si="8">C39*D39</f>
        <v>4.9495</v>
      </c>
      <c r="F39" s="24"/>
      <c r="G39" s="21" t="s">
        <v>20</v>
      </c>
      <c r="H39" s="22"/>
      <c r="I39" s="21">
        <f t="shared" ref="I39:I52" si="9">E39*H39</f>
        <v>0</v>
      </c>
      <c r="J39" s="51"/>
      <c r="K39" s="44"/>
      <c r="L39" s="42"/>
    </row>
    <row r="40" ht="24.95" customHeight="1" spans="1:12">
      <c r="A40" s="18">
        <v>15</v>
      </c>
      <c r="B40" s="19" t="s">
        <v>52</v>
      </c>
      <c r="C40" s="23">
        <v>2.595</v>
      </c>
      <c r="D40" s="24">
        <v>1.795</v>
      </c>
      <c r="E40" s="21">
        <f t="shared" si="8"/>
        <v>4.658025</v>
      </c>
      <c r="F40" s="24"/>
      <c r="G40" s="21" t="s">
        <v>20</v>
      </c>
      <c r="H40" s="22"/>
      <c r="I40" s="21">
        <f t="shared" si="9"/>
        <v>0</v>
      </c>
      <c r="J40" s="51"/>
      <c r="K40" s="44"/>
      <c r="L40" s="42"/>
    </row>
    <row r="41" ht="24.95" customHeight="1" spans="1:12">
      <c r="A41" s="18">
        <v>16</v>
      </c>
      <c r="B41" s="19" t="s">
        <v>53</v>
      </c>
      <c r="C41" s="23">
        <v>2.605</v>
      </c>
      <c r="D41" s="24">
        <v>2.38</v>
      </c>
      <c r="E41" s="21">
        <f t="shared" si="8"/>
        <v>6.1999</v>
      </c>
      <c r="F41" s="24"/>
      <c r="G41" s="21" t="s">
        <v>20</v>
      </c>
      <c r="H41" s="22"/>
      <c r="I41" s="21">
        <f t="shared" si="9"/>
        <v>0</v>
      </c>
      <c r="J41" s="51"/>
      <c r="K41" s="44"/>
      <c r="L41" s="42"/>
    </row>
    <row r="42" ht="24.95" customHeight="1" spans="1:12">
      <c r="A42" s="18">
        <v>17</v>
      </c>
      <c r="B42" s="19" t="s">
        <v>54</v>
      </c>
      <c r="C42" s="23">
        <v>2.6</v>
      </c>
      <c r="D42" s="24">
        <v>1.2</v>
      </c>
      <c r="E42" s="21">
        <f t="shared" si="8"/>
        <v>3.12</v>
      </c>
      <c r="F42" s="24"/>
      <c r="G42" s="21" t="s">
        <v>20</v>
      </c>
      <c r="H42" s="22"/>
      <c r="I42" s="21">
        <f t="shared" si="9"/>
        <v>0</v>
      </c>
      <c r="J42" s="51"/>
      <c r="K42" s="44"/>
      <c r="L42" s="42"/>
    </row>
    <row r="43" ht="24.95" customHeight="1" spans="1:12">
      <c r="A43" s="18">
        <v>18</v>
      </c>
      <c r="B43" s="19" t="s">
        <v>55</v>
      </c>
      <c r="C43" s="23">
        <v>2.6</v>
      </c>
      <c r="D43" s="24">
        <v>1.2</v>
      </c>
      <c r="E43" s="21">
        <f t="shared" si="8"/>
        <v>3.12</v>
      </c>
      <c r="F43" s="24"/>
      <c r="G43" s="21" t="s">
        <v>20</v>
      </c>
      <c r="H43" s="22"/>
      <c r="I43" s="21">
        <f t="shared" si="9"/>
        <v>0</v>
      </c>
      <c r="J43" s="51"/>
      <c r="K43" s="44"/>
      <c r="L43" s="42"/>
    </row>
    <row r="44" ht="24.95" customHeight="1" spans="1:12">
      <c r="A44" s="18">
        <v>19</v>
      </c>
      <c r="B44" s="19" t="s">
        <v>56</v>
      </c>
      <c r="C44" s="23">
        <v>2.6</v>
      </c>
      <c r="D44" s="24">
        <v>1.2</v>
      </c>
      <c r="E44" s="21">
        <f t="shared" si="8"/>
        <v>3.12</v>
      </c>
      <c r="F44" s="24"/>
      <c r="G44" s="21" t="s">
        <v>20</v>
      </c>
      <c r="H44" s="22"/>
      <c r="I44" s="21">
        <f t="shared" si="9"/>
        <v>0</v>
      </c>
      <c r="J44" s="51"/>
      <c r="K44" s="44"/>
      <c r="L44" s="42"/>
    </row>
    <row r="45" ht="24.95" customHeight="1" spans="1:12">
      <c r="A45" s="18">
        <v>20</v>
      </c>
      <c r="B45" s="19" t="s">
        <v>57</v>
      </c>
      <c r="C45" s="23">
        <v>2.6</v>
      </c>
      <c r="D45" s="24">
        <v>1.2</v>
      </c>
      <c r="E45" s="21">
        <f t="shared" si="8"/>
        <v>3.12</v>
      </c>
      <c r="F45" s="24"/>
      <c r="G45" s="21" t="s">
        <v>20</v>
      </c>
      <c r="H45" s="22"/>
      <c r="I45" s="21">
        <f t="shared" si="9"/>
        <v>0</v>
      </c>
      <c r="J45" s="51"/>
      <c r="K45" s="44"/>
      <c r="L45" s="42"/>
    </row>
    <row r="46" s="2" customFormat="1" ht="24.95" customHeight="1" spans="1:21">
      <c r="A46" s="18">
        <v>21</v>
      </c>
      <c r="B46" s="34" t="s">
        <v>58</v>
      </c>
      <c r="C46" s="35">
        <v>2.4</v>
      </c>
      <c r="D46" s="35">
        <v>1.2</v>
      </c>
      <c r="E46" s="36">
        <f t="shared" si="8"/>
        <v>2.88</v>
      </c>
      <c r="F46" s="35"/>
      <c r="G46" s="36" t="s">
        <v>20</v>
      </c>
      <c r="H46" s="22"/>
      <c r="I46" s="36">
        <f t="shared" si="9"/>
        <v>0</v>
      </c>
      <c r="J46" s="51"/>
      <c r="K46" s="56"/>
      <c r="L46" s="53"/>
      <c r="M46" s="54"/>
      <c r="N46" s="54"/>
      <c r="O46" s="54"/>
      <c r="P46" s="54"/>
      <c r="Q46" s="54"/>
      <c r="R46" s="54"/>
      <c r="S46" s="54"/>
      <c r="T46" s="54"/>
      <c r="U46" s="54"/>
    </row>
    <row r="47" s="2" customFormat="1" ht="24.95" customHeight="1" spans="1:21">
      <c r="A47" s="18">
        <v>22</v>
      </c>
      <c r="B47" s="34" t="s">
        <v>59</v>
      </c>
      <c r="C47" s="35">
        <v>2.605</v>
      </c>
      <c r="D47" s="35">
        <v>1.4</v>
      </c>
      <c r="E47" s="36">
        <f t="shared" si="8"/>
        <v>3.647</v>
      </c>
      <c r="F47" s="35"/>
      <c r="G47" s="36" t="s">
        <v>20</v>
      </c>
      <c r="H47" s="22"/>
      <c r="I47" s="36">
        <f t="shared" si="9"/>
        <v>0</v>
      </c>
      <c r="J47" s="51"/>
      <c r="K47" s="56"/>
      <c r="L47" s="53"/>
      <c r="M47" s="54"/>
      <c r="N47" s="54"/>
      <c r="O47" s="54"/>
      <c r="P47" s="54"/>
      <c r="Q47" s="54"/>
      <c r="R47" s="54"/>
      <c r="S47" s="54"/>
      <c r="T47" s="54"/>
      <c r="U47" s="54"/>
    </row>
    <row r="48" ht="24.95" customHeight="1" spans="1:12">
      <c r="A48" s="18">
        <v>23</v>
      </c>
      <c r="B48" s="19" t="s">
        <v>60</v>
      </c>
      <c r="C48" s="23">
        <v>2.6</v>
      </c>
      <c r="D48" s="24">
        <v>6.18</v>
      </c>
      <c r="E48" s="21">
        <f t="shared" si="8"/>
        <v>16.068</v>
      </c>
      <c r="F48" s="24"/>
      <c r="G48" s="21" t="s">
        <v>20</v>
      </c>
      <c r="H48" s="22"/>
      <c r="I48" s="21">
        <f t="shared" si="9"/>
        <v>0</v>
      </c>
      <c r="J48" s="51"/>
      <c r="K48" s="44"/>
      <c r="L48" s="42"/>
    </row>
    <row r="49" s="2" customFormat="1" ht="24.95" customHeight="1" spans="1:17">
      <c r="A49" s="18">
        <v>24</v>
      </c>
      <c r="B49" s="34" t="s">
        <v>61</v>
      </c>
      <c r="C49" s="35">
        <v>1</v>
      </c>
      <c r="D49" s="35">
        <v>2.41</v>
      </c>
      <c r="E49" s="36">
        <f t="shared" si="8"/>
        <v>2.41</v>
      </c>
      <c r="F49" s="35"/>
      <c r="G49" s="36" t="s">
        <v>25</v>
      </c>
      <c r="H49" s="22"/>
      <c r="I49" s="36">
        <f t="shared" si="9"/>
        <v>0</v>
      </c>
      <c r="J49" s="51"/>
      <c r="K49" s="55"/>
      <c r="L49" s="53"/>
      <c r="M49" s="54"/>
      <c r="N49" s="54"/>
      <c r="O49" s="54"/>
      <c r="P49" s="54"/>
      <c r="Q49" s="54"/>
    </row>
    <row r="50" ht="24.95" customHeight="1" spans="1:12">
      <c r="A50" s="18">
        <v>25</v>
      </c>
      <c r="B50" s="19" t="s">
        <v>62</v>
      </c>
      <c r="C50" s="23">
        <v>2.595</v>
      </c>
      <c r="D50" s="24">
        <f>2.5+1.375-0.4</f>
        <v>3.475</v>
      </c>
      <c r="E50" s="21">
        <f t="shared" si="8"/>
        <v>9.017625</v>
      </c>
      <c r="F50" s="24"/>
      <c r="G50" s="21" t="s">
        <v>20</v>
      </c>
      <c r="H50" s="22"/>
      <c r="I50" s="21">
        <f t="shared" si="9"/>
        <v>0</v>
      </c>
      <c r="J50" s="51"/>
      <c r="K50" s="44"/>
      <c r="L50" s="42"/>
    </row>
    <row r="51" ht="24.95" customHeight="1" spans="1:12">
      <c r="A51" s="18">
        <v>26</v>
      </c>
      <c r="B51" s="19" t="s">
        <v>63</v>
      </c>
      <c r="C51" s="23">
        <v>2.6</v>
      </c>
      <c r="D51" s="24">
        <f t="shared" ref="D51:D52" si="10">2.48+0.284</f>
        <v>2.764</v>
      </c>
      <c r="E51" s="21">
        <f t="shared" si="8"/>
        <v>7.1864</v>
      </c>
      <c r="F51" s="24"/>
      <c r="G51" s="21" t="s">
        <v>20</v>
      </c>
      <c r="H51" s="22"/>
      <c r="I51" s="21">
        <f t="shared" si="9"/>
        <v>0</v>
      </c>
      <c r="J51" s="51"/>
      <c r="K51" s="44"/>
      <c r="L51" s="42"/>
    </row>
    <row r="52" ht="24.95" customHeight="1" spans="1:12">
      <c r="A52" s="18">
        <v>27</v>
      </c>
      <c r="B52" s="19" t="s">
        <v>63</v>
      </c>
      <c r="C52" s="23">
        <v>2.6</v>
      </c>
      <c r="D52" s="24">
        <f t="shared" si="10"/>
        <v>2.764</v>
      </c>
      <c r="E52" s="21">
        <f t="shared" si="8"/>
        <v>7.1864</v>
      </c>
      <c r="F52" s="24"/>
      <c r="G52" s="21" t="s">
        <v>20</v>
      </c>
      <c r="H52" s="22"/>
      <c r="I52" s="21">
        <f t="shared" si="9"/>
        <v>0</v>
      </c>
      <c r="J52" s="51"/>
      <c r="K52" s="47"/>
      <c r="L52" s="42"/>
    </row>
    <row r="53" ht="24.75" customHeight="1" spans="1:12">
      <c r="A53" s="29">
        <v>28</v>
      </c>
      <c r="B53" s="30" t="s">
        <v>64</v>
      </c>
      <c r="C53" s="31">
        <v>2.6</v>
      </c>
      <c r="D53" s="31">
        <v>2.48</v>
      </c>
      <c r="E53" s="32">
        <f t="shared" ref="E53" si="11">C53*D53</f>
        <v>6.448</v>
      </c>
      <c r="F53" s="31"/>
      <c r="G53" s="37" t="s">
        <v>20</v>
      </c>
      <c r="H53" s="38"/>
      <c r="I53" s="32">
        <f>H53*E53</f>
        <v>0</v>
      </c>
      <c r="J53" s="57"/>
      <c r="K53" s="58"/>
      <c r="L53" s="53"/>
    </row>
    <row r="54" s="2" customFormat="1" ht="409.5" customHeight="1" spans="1:17">
      <c r="A54" s="18">
        <v>29</v>
      </c>
      <c r="B54" s="30" t="s">
        <v>65</v>
      </c>
      <c r="C54" s="31">
        <v>1</v>
      </c>
      <c r="D54" s="31">
        <v>2</v>
      </c>
      <c r="E54" s="32">
        <f t="shared" si="8"/>
        <v>2</v>
      </c>
      <c r="F54" s="31"/>
      <c r="G54" s="32" t="s">
        <v>66</v>
      </c>
      <c r="H54" s="33"/>
      <c r="I54" s="32">
        <f>H54*E54</f>
        <v>0</v>
      </c>
      <c r="J54" s="59" t="s">
        <v>67</v>
      </c>
      <c r="K54" s="58"/>
      <c r="L54" s="58" t="s">
        <v>68</v>
      </c>
      <c r="M54" s="54"/>
      <c r="N54" s="54"/>
      <c r="O54" s="54"/>
      <c r="P54" s="54"/>
      <c r="Q54" s="54"/>
    </row>
    <row r="55" ht="24.95" customHeight="1" spans="1:12">
      <c r="A55" s="18">
        <v>30</v>
      </c>
      <c r="B55" s="25"/>
      <c r="C55" s="26"/>
      <c r="D55" s="26"/>
      <c r="E55" s="26"/>
      <c r="F55" s="26"/>
      <c r="G55" s="26"/>
      <c r="H55" s="27" t="s">
        <v>31</v>
      </c>
      <c r="I55" s="45">
        <f>SUM(I26:I54)</f>
        <v>0</v>
      </c>
      <c r="J55" s="60"/>
      <c r="K55" s="25"/>
      <c r="L55" s="25"/>
    </row>
    <row r="56" ht="24.95" customHeight="1" spans="10:10">
      <c r="J56" s="61"/>
    </row>
    <row r="57" ht="24.95" customHeight="1" spans="1:12">
      <c r="A57" s="9" t="s">
        <v>1</v>
      </c>
      <c r="B57" s="9"/>
      <c r="C57" s="10"/>
      <c r="D57" s="10"/>
      <c r="E57" s="11" t="s">
        <v>69</v>
      </c>
      <c r="F57" s="11"/>
      <c r="G57" s="11"/>
      <c r="H57" s="10"/>
      <c r="I57" s="10"/>
      <c r="J57" s="10"/>
      <c r="K57" s="10"/>
      <c r="L57" s="10"/>
    </row>
    <row r="58" ht="40.5" customHeight="1" spans="1:12">
      <c r="A58" s="12" t="s">
        <v>3</v>
      </c>
      <c r="B58" s="12" t="s">
        <v>70</v>
      </c>
      <c r="C58" s="13" t="s">
        <v>5</v>
      </c>
      <c r="D58" s="13" t="s">
        <v>6</v>
      </c>
      <c r="E58" s="14" t="s">
        <v>7</v>
      </c>
      <c r="F58" s="14" t="s">
        <v>8</v>
      </c>
      <c r="G58" s="14" t="s">
        <v>9</v>
      </c>
      <c r="H58" s="15" t="s">
        <v>10</v>
      </c>
      <c r="I58" s="13" t="s">
        <v>11</v>
      </c>
      <c r="J58" s="27"/>
      <c r="K58" s="27"/>
      <c r="L58" s="27" t="s">
        <v>13</v>
      </c>
    </row>
    <row r="59" ht="24.95" customHeight="1" spans="1:12">
      <c r="A59" s="16" t="s">
        <v>14</v>
      </c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39"/>
    </row>
    <row r="60" s="1" customFormat="1" ht="24.95" customHeight="1" spans="1:12">
      <c r="A60" s="18">
        <v>1</v>
      </c>
      <c r="B60" s="19" t="s">
        <v>71</v>
      </c>
      <c r="C60" s="20">
        <v>2.62</v>
      </c>
      <c r="D60" s="21">
        <v>2.36</v>
      </c>
      <c r="E60" s="21">
        <f>C60*D60</f>
        <v>6.1832</v>
      </c>
      <c r="F60" s="21"/>
      <c r="G60" s="21" t="s">
        <v>20</v>
      </c>
      <c r="H60" s="22"/>
      <c r="I60" s="21">
        <f>E60*H60</f>
        <v>0</v>
      </c>
      <c r="J60" s="62" t="s">
        <v>72</v>
      </c>
      <c r="K60" s="62"/>
      <c r="L60" s="42"/>
    </row>
    <row r="61" s="1" customFormat="1" ht="24.95" customHeight="1" spans="1:12">
      <c r="A61" s="18">
        <v>2</v>
      </c>
      <c r="B61" s="19" t="s">
        <v>73</v>
      </c>
      <c r="C61" s="20">
        <v>2.62</v>
      </c>
      <c r="D61" s="21">
        <v>2.405</v>
      </c>
      <c r="E61" s="21">
        <f t="shared" ref="E61:E73" si="12">C61*D61</f>
        <v>6.3011</v>
      </c>
      <c r="F61" s="21"/>
      <c r="G61" s="21" t="s">
        <v>20</v>
      </c>
      <c r="H61" s="22"/>
      <c r="I61" s="21">
        <f t="shared" ref="I61:I65" si="13">E61*H61</f>
        <v>0</v>
      </c>
      <c r="J61" s="44"/>
      <c r="K61" s="44"/>
      <c r="L61" s="42"/>
    </row>
    <row r="62" ht="24.95" customHeight="1" spans="1:12">
      <c r="A62" s="18">
        <v>3</v>
      </c>
      <c r="B62" s="19" t="s">
        <v>74</v>
      </c>
      <c r="C62" s="23">
        <v>2.595</v>
      </c>
      <c r="D62" s="24">
        <v>3.155</v>
      </c>
      <c r="E62" s="21">
        <f t="shared" si="12"/>
        <v>8.187225</v>
      </c>
      <c r="F62" s="24"/>
      <c r="G62" s="21" t="s">
        <v>20</v>
      </c>
      <c r="H62" s="22"/>
      <c r="I62" s="21">
        <f t="shared" si="13"/>
        <v>0</v>
      </c>
      <c r="J62" s="44"/>
      <c r="K62" s="44"/>
      <c r="L62" s="42"/>
    </row>
    <row r="63" ht="24.95" customHeight="1" spans="1:12">
      <c r="A63" s="18">
        <v>4</v>
      </c>
      <c r="B63" s="19" t="s">
        <v>75</v>
      </c>
      <c r="C63" s="23">
        <v>2.58</v>
      </c>
      <c r="D63" s="24">
        <v>3.155</v>
      </c>
      <c r="E63" s="21">
        <f t="shared" si="12"/>
        <v>8.1399</v>
      </c>
      <c r="F63" s="24"/>
      <c r="G63" s="21" t="s">
        <v>20</v>
      </c>
      <c r="H63" s="22"/>
      <c r="I63" s="21">
        <f t="shared" si="13"/>
        <v>0</v>
      </c>
      <c r="J63" s="44"/>
      <c r="K63" s="44"/>
      <c r="L63" s="42"/>
    </row>
    <row r="64" ht="24.95" customHeight="1" spans="1:12">
      <c r="A64" s="18">
        <v>5</v>
      </c>
      <c r="B64" s="19" t="s">
        <v>76</v>
      </c>
      <c r="C64" s="23">
        <v>2.605</v>
      </c>
      <c r="D64" s="24">
        <f>6.32-0.39-0.7</f>
        <v>5.23</v>
      </c>
      <c r="E64" s="21">
        <f t="shared" si="12"/>
        <v>13.62415</v>
      </c>
      <c r="F64" s="24"/>
      <c r="G64" s="21" t="s">
        <v>20</v>
      </c>
      <c r="H64" s="22"/>
      <c r="I64" s="21">
        <f t="shared" si="13"/>
        <v>0</v>
      </c>
      <c r="J64" s="44"/>
      <c r="K64" s="44"/>
      <c r="L64" s="42"/>
    </row>
    <row r="65" ht="24.95" customHeight="1" spans="1:12">
      <c r="A65" s="18">
        <v>6</v>
      </c>
      <c r="B65" s="19" t="s">
        <v>77</v>
      </c>
      <c r="C65" s="23">
        <v>1</v>
      </c>
      <c r="D65" s="24">
        <v>2.4</v>
      </c>
      <c r="E65" s="21">
        <f t="shared" si="12"/>
        <v>2.4</v>
      </c>
      <c r="F65" s="24"/>
      <c r="G65" s="21" t="s">
        <v>20</v>
      </c>
      <c r="H65" s="22"/>
      <c r="I65" s="21">
        <f t="shared" si="13"/>
        <v>0</v>
      </c>
      <c r="J65" s="44"/>
      <c r="K65" s="44"/>
      <c r="L65" s="42"/>
    </row>
    <row r="66" ht="24.95" customHeight="1" spans="1:12">
      <c r="A66" s="18">
        <v>7</v>
      </c>
      <c r="B66" s="19" t="s">
        <v>78</v>
      </c>
      <c r="C66" s="23">
        <v>0.73</v>
      </c>
      <c r="D66" s="24">
        <v>0.765</v>
      </c>
      <c r="E66" s="21">
        <f t="shared" si="12"/>
        <v>0.55845</v>
      </c>
      <c r="F66" s="24">
        <v>2</v>
      </c>
      <c r="G66" s="21" t="s">
        <v>20</v>
      </c>
      <c r="H66" s="22"/>
      <c r="I66" s="21">
        <f>H66*F66*E66</f>
        <v>0</v>
      </c>
      <c r="J66" s="44"/>
      <c r="K66" s="44"/>
      <c r="L66" s="42"/>
    </row>
    <row r="67" ht="24.95" customHeight="1" spans="1:12">
      <c r="A67" s="18">
        <v>8</v>
      </c>
      <c r="B67" s="19" t="s">
        <v>79</v>
      </c>
      <c r="C67" s="23">
        <v>0.73</v>
      </c>
      <c r="D67" s="24">
        <v>0.324</v>
      </c>
      <c r="E67" s="21">
        <f t="shared" si="12"/>
        <v>0.23652</v>
      </c>
      <c r="F67" s="24">
        <v>2</v>
      </c>
      <c r="G67" s="21" t="s">
        <v>20</v>
      </c>
      <c r="H67" s="22"/>
      <c r="I67" s="21">
        <f>H67*F67*E67</f>
        <v>0</v>
      </c>
      <c r="J67" s="44"/>
      <c r="K67" s="44"/>
      <c r="L67" s="42"/>
    </row>
    <row r="68" ht="24.95" customHeight="1" spans="1:12">
      <c r="A68" s="18">
        <v>9</v>
      </c>
      <c r="B68" s="19" t="s">
        <v>80</v>
      </c>
      <c r="C68" s="23">
        <v>2.595</v>
      </c>
      <c r="D68" s="24">
        <v>1.395</v>
      </c>
      <c r="E68" s="21">
        <f t="shared" si="12"/>
        <v>3.620025</v>
      </c>
      <c r="F68" s="24"/>
      <c r="G68" s="21" t="s">
        <v>20</v>
      </c>
      <c r="H68" s="22"/>
      <c r="I68" s="21">
        <f>E68*H68</f>
        <v>0</v>
      </c>
      <c r="J68" s="44"/>
      <c r="K68" s="44"/>
      <c r="L68" s="42"/>
    </row>
    <row r="69" ht="24.95" customHeight="1" spans="1:12">
      <c r="A69" s="18">
        <v>10</v>
      </c>
      <c r="B69" s="19" t="s">
        <v>81</v>
      </c>
      <c r="C69" s="23">
        <v>2.595</v>
      </c>
      <c r="D69" s="24">
        <v>1.365</v>
      </c>
      <c r="E69" s="21">
        <f t="shared" si="12"/>
        <v>3.542175</v>
      </c>
      <c r="F69" s="24"/>
      <c r="G69" s="21" t="s">
        <v>20</v>
      </c>
      <c r="H69" s="22"/>
      <c r="I69" s="21">
        <f>E69*H69</f>
        <v>0</v>
      </c>
      <c r="J69" s="44"/>
      <c r="K69" s="44"/>
      <c r="L69" s="42"/>
    </row>
    <row r="70" ht="24.95" customHeight="1" spans="1:12">
      <c r="A70" s="18">
        <v>11</v>
      </c>
      <c r="B70" s="19" t="s">
        <v>82</v>
      </c>
      <c r="C70" s="23">
        <v>2.585</v>
      </c>
      <c r="D70" s="24">
        <f>5.1+2.397-0.45</f>
        <v>7.047</v>
      </c>
      <c r="E70" s="21">
        <f t="shared" si="12"/>
        <v>18.216495</v>
      </c>
      <c r="F70" s="24"/>
      <c r="G70" s="21" t="s">
        <v>20</v>
      </c>
      <c r="H70" s="22"/>
      <c r="I70" s="21">
        <f>E70*H70</f>
        <v>0</v>
      </c>
      <c r="J70" s="44"/>
      <c r="K70" s="44"/>
      <c r="L70" s="42"/>
    </row>
    <row r="71" ht="24.95" customHeight="1" spans="1:12">
      <c r="A71" s="18">
        <v>12</v>
      </c>
      <c r="B71" s="19" t="s">
        <v>83</v>
      </c>
      <c r="C71" s="23">
        <v>2.61</v>
      </c>
      <c r="D71" s="24">
        <f>1.19+0.62</f>
        <v>1.81</v>
      </c>
      <c r="E71" s="21">
        <f>C71*D71</f>
        <v>4.7241</v>
      </c>
      <c r="F71" s="24"/>
      <c r="G71" s="21" t="s">
        <v>20</v>
      </c>
      <c r="H71" s="22"/>
      <c r="I71" s="21">
        <f>E71*H71</f>
        <v>0</v>
      </c>
      <c r="J71" s="44"/>
      <c r="K71" s="44"/>
      <c r="L71" s="42"/>
    </row>
    <row r="72" ht="24.95" customHeight="1" spans="1:12">
      <c r="A72" s="18">
        <v>13</v>
      </c>
      <c r="B72" s="19" t="s">
        <v>84</v>
      </c>
      <c r="C72" s="23">
        <v>2.595</v>
      </c>
      <c r="D72" s="24">
        <f>1.9+3.16+1.575-0.5-0.5</f>
        <v>5.635</v>
      </c>
      <c r="E72" s="21">
        <f>C72*D72</f>
        <v>14.622825</v>
      </c>
      <c r="F72" s="24"/>
      <c r="G72" s="21" t="s">
        <v>20</v>
      </c>
      <c r="H72" s="22"/>
      <c r="I72" s="21">
        <f>E72*H72</f>
        <v>0</v>
      </c>
      <c r="J72" s="44"/>
      <c r="K72" s="44"/>
      <c r="L72" s="42"/>
    </row>
    <row r="73" ht="24.95" customHeight="1" spans="1:12">
      <c r="A73" s="18">
        <v>14</v>
      </c>
      <c r="B73" s="19" t="s">
        <v>85</v>
      </c>
      <c r="C73" s="23">
        <v>1</v>
      </c>
      <c r="D73" s="24">
        <v>1</v>
      </c>
      <c r="E73" s="21">
        <v>1</v>
      </c>
      <c r="F73" s="24">
        <v>5</v>
      </c>
      <c r="G73" s="21" t="s">
        <v>66</v>
      </c>
      <c r="H73" s="22"/>
      <c r="I73" s="21">
        <f>H73*F73</f>
        <v>0</v>
      </c>
      <c r="J73" s="44"/>
      <c r="K73" s="44"/>
      <c r="L73" s="42"/>
    </row>
    <row r="74" ht="24.95" customHeight="1" spans="1:12">
      <c r="A74" s="18">
        <v>15</v>
      </c>
      <c r="B74" s="19" t="s">
        <v>86</v>
      </c>
      <c r="C74" s="23">
        <v>1</v>
      </c>
      <c r="D74" s="24">
        <v>0.7</v>
      </c>
      <c r="E74" s="21">
        <f>C74*D74</f>
        <v>0.7</v>
      </c>
      <c r="F74" s="24">
        <v>6</v>
      </c>
      <c r="G74" s="21" t="s">
        <v>66</v>
      </c>
      <c r="H74" s="22"/>
      <c r="I74" s="21">
        <f>H74*F74</f>
        <v>0</v>
      </c>
      <c r="J74" s="44"/>
      <c r="K74" s="44"/>
      <c r="L74" s="42"/>
    </row>
    <row r="75" ht="24.95" customHeight="1" spans="1:12">
      <c r="A75" s="18">
        <v>16</v>
      </c>
      <c r="B75" s="19" t="s">
        <v>87</v>
      </c>
      <c r="C75" s="23">
        <v>2.59</v>
      </c>
      <c r="D75" s="24">
        <v>1.49</v>
      </c>
      <c r="E75" s="21">
        <f>C75*D75</f>
        <v>3.8591</v>
      </c>
      <c r="F75" s="24"/>
      <c r="G75" s="21" t="s">
        <v>20</v>
      </c>
      <c r="H75" s="22"/>
      <c r="I75" s="21">
        <f>E75*H75</f>
        <v>0</v>
      </c>
      <c r="J75" s="44"/>
      <c r="K75" s="44"/>
      <c r="L75" s="42"/>
    </row>
    <row r="76" ht="24.95" customHeight="1" spans="1:12">
      <c r="A76" s="18">
        <v>17</v>
      </c>
      <c r="B76" s="19" t="s">
        <v>88</v>
      </c>
      <c r="C76" s="23">
        <v>2.575</v>
      </c>
      <c r="D76" s="24">
        <v>2.235</v>
      </c>
      <c r="E76" s="21">
        <f>C76*D76</f>
        <v>5.755125</v>
      </c>
      <c r="F76" s="24"/>
      <c r="G76" s="21" t="s">
        <v>20</v>
      </c>
      <c r="H76" s="22"/>
      <c r="I76" s="21">
        <f>E76*H76</f>
        <v>0</v>
      </c>
      <c r="J76" s="44"/>
      <c r="K76" s="44"/>
      <c r="L76" s="42"/>
    </row>
    <row r="77" ht="24.95" customHeight="1" spans="1:12">
      <c r="A77" s="18">
        <v>18</v>
      </c>
      <c r="B77" s="19" t="s">
        <v>89</v>
      </c>
      <c r="C77" s="23">
        <v>2.59</v>
      </c>
      <c r="D77" s="24">
        <v>1.2</v>
      </c>
      <c r="E77" s="21">
        <f>C77*D77</f>
        <v>3.108</v>
      </c>
      <c r="F77" s="24"/>
      <c r="G77" s="21" t="s">
        <v>20</v>
      </c>
      <c r="H77" s="22"/>
      <c r="I77" s="21">
        <f>E77*H77</f>
        <v>0</v>
      </c>
      <c r="J77" s="44"/>
      <c r="K77" s="44"/>
      <c r="L77" s="42"/>
    </row>
    <row r="78" ht="24.95" customHeight="1" spans="1:12">
      <c r="A78" s="18">
        <v>19</v>
      </c>
      <c r="B78" s="19" t="s">
        <v>90</v>
      </c>
      <c r="C78" s="23">
        <v>2.605</v>
      </c>
      <c r="D78" s="24">
        <f>2+0.9-0.35</f>
        <v>2.55</v>
      </c>
      <c r="E78" s="21">
        <f>C78*D78</f>
        <v>6.64275</v>
      </c>
      <c r="F78" s="24"/>
      <c r="G78" s="21" t="s">
        <v>20</v>
      </c>
      <c r="H78" s="22"/>
      <c r="I78" s="21">
        <f>E78*H78</f>
        <v>0</v>
      </c>
      <c r="J78" s="44"/>
      <c r="K78" s="44"/>
      <c r="L78" s="42"/>
    </row>
    <row r="79" ht="24.95" customHeight="1" spans="1:12">
      <c r="A79" s="18">
        <v>20</v>
      </c>
      <c r="B79" s="63"/>
      <c r="C79" s="64"/>
      <c r="D79" s="64"/>
      <c r="E79" s="64"/>
      <c r="F79" s="64"/>
      <c r="G79" s="64"/>
      <c r="H79" s="65"/>
      <c r="I79" s="66"/>
      <c r="J79" s="47"/>
      <c r="K79" s="47"/>
      <c r="L79" s="42"/>
    </row>
    <row r="80" ht="24.95" customHeight="1" spans="1:12">
      <c r="A80" s="18">
        <v>21</v>
      </c>
      <c r="B80" s="25"/>
      <c r="C80" s="26"/>
      <c r="D80" s="26"/>
      <c r="E80" s="26"/>
      <c r="F80" s="26"/>
      <c r="G80" s="26"/>
      <c r="H80" s="27" t="s">
        <v>31</v>
      </c>
      <c r="I80" s="45">
        <f>SUM(I60:I78)</f>
        <v>0</v>
      </c>
      <c r="J80" s="25"/>
      <c r="K80" s="25"/>
      <c r="L80" s="25"/>
    </row>
    <row r="81" ht="24.95" customHeight="1"/>
    <row r="82" ht="24.95" customHeight="1" spans="1:12">
      <c r="A82" s="9" t="s">
        <v>1</v>
      </c>
      <c r="B82" s="9"/>
      <c r="C82" s="10"/>
      <c r="D82" s="10"/>
      <c r="E82" s="11" t="s">
        <v>91</v>
      </c>
      <c r="F82" s="11"/>
      <c r="G82" s="11"/>
      <c r="H82" s="10"/>
      <c r="I82" s="10"/>
      <c r="J82" s="10"/>
      <c r="K82" s="10"/>
      <c r="L82" s="10"/>
    </row>
    <row r="83" ht="34.5" customHeight="1" spans="1:12">
      <c r="A83" s="12" t="s">
        <v>3</v>
      </c>
      <c r="B83" s="12" t="s">
        <v>70</v>
      </c>
      <c r="C83" s="13" t="s">
        <v>5</v>
      </c>
      <c r="D83" s="13" t="s">
        <v>6</v>
      </c>
      <c r="E83" s="14" t="s">
        <v>7</v>
      </c>
      <c r="F83" s="14" t="s">
        <v>8</v>
      </c>
      <c r="G83" s="14" t="s">
        <v>9</v>
      </c>
      <c r="H83" s="15" t="s">
        <v>10</v>
      </c>
      <c r="I83" s="13" t="s">
        <v>11</v>
      </c>
      <c r="J83" s="27"/>
      <c r="K83" s="27"/>
      <c r="L83" s="27" t="s">
        <v>13</v>
      </c>
    </row>
    <row r="84" ht="24.95" customHeight="1" spans="1:12">
      <c r="A84" s="16" t="s">
        <v>14</v>
      </c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39"/>
    </row>
    <row r="85" s="1" customFormat="1" ht="29.25" customHeight="1" spans="1:12">
      <c r="A85" s="18">
        <v>1</v>
      </c>
      <c r="B85" s="19" t="s">
        <v>92</v>
      </c>
      <c r="C85" s="20">
        <v>2.505</v>
      </c>
      <c r="D85" s="21">
        <v>0.8</v>
      </c>
      <c r="E85" s="21">
        <f>C85*D85</f>
        <v>2.004</v>
      </c>
      <c r="F85" s="21">
        <v>4</v>
      </c>
      <c r="G85" s="21" t="s">
        <v>20</v>
      </c>
      <c r="H85" s="22"/>
      <c r="I85" s="21">
        <f>F85*E85*H85</f>
        <v>0</v>
      </c>
      <c r="J85" s="62" t="s">
        <v>17</v>
      </c>
      <c r="K85" s="48"/>
      <c r="L85" s="42"/>
    </row>
    <row r="86" ht="27.75" customHeight="1" spans="1:12">
      <c r="A86" s="18">
        <v>2</v>
      </c>
      <c r="B86" s="19" t="s">
        <v>93</v>
      </c>
      <c r="C86" s="23">
        <v>2.6</v>
      </c>
      <c r="D86" s="24">
        <v>3.095</v>
      </c>
      <c r="E86" s="21">
        <f>C86*D86</f>
        <v>8.047</v>
      </c>
      <c r="F86" s="24"/>
      <c r="G86" s="21" t="s">
        <v>20</v>
      </c>
      <c r="H86" s="22"/>
      <c r="I86" s="21">
        <f>E86*H86</f>
        <v>0</v>
      </c>
      <c r="J86" s="67"/>
      <c r="K86" s="68"/>
      <c r="L86" s="42"/>
    </row>
    <row r="87" ht="126" customHeight="1" spans="1:12">
      <c r="A87" s="18">
        <v>3</v>
      </c>
      <c r="B87" s="25"/>
      <c r="C87" s="26"/>
      <c r="D87" s="26"/>
      <c r="E87" s="26"/>
      <c r="F87" s="26"/>
      <c r="G87" s="26"/>
      <c r="H87" s="27" t="s">
        <v>31</v>
      </c>
      <c r="I87" s="45">
        <f>SUM(I85:I86)</f>
        <v>0</v>
      </c>
      <c r="J87" s="69"/>
      <c r="K87" s="70"/>
      <c r="L87" s="25"/>
    </row>
    <row r="88" ht="24.95" customHeight="1" spans="1:12">
      <c r="A88" s="28"/>
      <c r="B88" s="25"/>
      <c r="C88" s="26"/>
      <c r="D88" s="26"/>
      <c r="E88" s="26"/>
      <c r="F88" s="26"/>
      <c r="G88" s="26"/>
      <c r="H88" s="27" t="s">
        <v>94</v>
      </c>
      <c r="I88" s="45">
        <f>I87+I80+I55+I21+I15</f>
        <v>0</v>
      </c>
      <c r="J88" s="25"/>
      <c r="K88" s="25"/>
      <c r="L88" s="25"/>
    </row>
    <row r="89" ht="24.95" customHeight="1"/>
    <row r="90" ht="24.95" customHeight="1"/>
    <row r="91" ht="24.95" customHeight="1"/>
    <row r="92" ht="24.95" customHeight="1"/>
    <row r="93" ht="24.95" customHeight="1"/>
    <row r="94" ht="24.95" customHeight="1"/>
    <row r="95" ht="24.95" customHeight="1"/>
    <row r="96" ht="24.95" customHeight="1"/>
    <row r="97" ht="24.95" customHeight="1"/>
    <row r="98" ht="24.95" customHeight="1"/>
    <row r="99" ht="24.95" customHeight="1"/>
    <row r="100" ht="24.95" customHeight="1"/>
    <row r="101" ht="24.95" customHeight="1"/>
    <row r="102" ht="24.95" customHeight="1"/>
    <row r="103" ht="24.95" customHeight="1"/>
    <row r="104" ht="24.95" customHeight="1"/>
    <row r="105" ht="24.95" customHeight="1"/>
    <row r="106" ht="24.95" customHeight="1"/>
    <row r="107" ht="24.95" customHeight="1"/>
    <row r="108" ht="24.95" customHeight="1"/>
    <row r="109" ht="24.95" customHeight="1"/>
    <row r="110" ht="24.95" customHeight="1"/>
    <row r="111" ht="24.95" customHeight="1"/>
    <row r="112" ht="24.95" customHeight="1"/>
    <row r="113" ht="24.95" customHeight="1"/>
    <row r="114" ht="24.95" customHeight="1"/>
    <row r="115" ht="24.95" customHeight="1"/>
    <row r="116" ht="24.95" customHeight="1"/>
    <row r="117" ht="24.95" customHeight="1"/>
    <row r="118" ht="24.95" customHeight="1"/>
    <row r="119" ht="24.95" customHeight="1"/>
    <row r="120" ht="24.95" customHeight="1"/>
    <row r="121" ht="24.95" customHeight="1"/>
    <row r="122" ht="24.95" customHeight="1"/>
    <row r="123" ht="24.95" customHeight="1"/>
    <row r="124" ht="24.95" customHeight="1"/>
    <row r="125" ht="24.95" customHeight="1"/>
    <row r="126" ht="24.95" customHeight="1"/>
    <row r="127" ht="24.95" customHeight="1"/>
    <row r="128" ht="24.95" customHeight="1"/>
    <row r="129" ht="24.95" customHeight="1"/>
    <row r="130" ht="24.95" customHeight="1"/>
    <row r="131" ht="24.95" customHeight="1"/>
    <row r="132" ht="24.95" customHeight="1"/>
    <row r="133" ht="24.95" customHeight="1"/>
    <row r="134" ht="24.95" customHeight="1"/>
    <row r="135" ht="24.95" customHeight="1"/>
    <row r="136" ht="24.95" customHeight="1"/>
    <row r="137" ht="24.95" customHeight="1"/>
    <row r="138" ht="24.95" customHeight="1"/>
    <row r="139" ht="24.95" customHeight="1"/>
    <row r="140" ht="24.95" customHeight="1"/>
    <row r="141" ht="24.95" customHeight="1"/>
    <row r="142" ht="24.95" customHeight="1"/>
    <row r="143" ht="24.95" customHeight="1"/>
    <row r="144" ht="24.95" customHeight="1"/>
    <row r="145" ht="24.95" customHeight="1"/>
    <row r="146" ht="24.95" customHeight="1"/>
    <row r="147" ht="24.95" customHeight="1"/>
    <row r="148" ht="24.95" customHeight="1"/>
    <row r="149" ht="24.95" customHeight="1"/>
    <row r="150" ht="24.95" customHeight="1"/>
    <row r="151" ht="24.95" customHeight="1"/>
    <row r="152" ht="24.95" customHeight="1"/>
    <row r="153" ht="24.95" customHeight="1"/>
  </sheetData>
  <mergeCells count="28">
    <mergeCell ref="A1:L1"/>
    <mergeCell ref="A2:B2"/>
    <mergeCell ref="C2:D2"/>
    <mergeCell ref="E2:L2"/>
    <mergeCell ref="A4:L4"/>
    <mergeCell ref="A17:B17"/>
    <mergeCell ref="C17:D17"/>
    <mergeCell ref="E17:L17"/>
    <mergeCell ref="A19:L19"/>
    <mergeCell ref="A23:B23"/>
    <mergeCell ref="C23:D23"/>
    <mergeCell ref="E23:L23"/>
    <mergeCell ref="A25:L25"/>
    <mergeCell ref="A57:B57"/>
    <mergeCell ref="C57:D57"/>
    <mergeCell ref="E57:L57"/>
    <mergeCell ref="A59:L59"/>
    <mergeCell ref="A82:B82"/>
    <mergeCell ref="C82:D82"/>
    <mergeCell ref="E82:L82"/>
    <mergeCell ref="A84:L84"/>
    <mergeCell ref="J5:J16"/>
    <mergeCell ref="J20:J21"/>
    <mergeCell ref="J26:J53"/>
    <mergeCell ref="J60:J79"/>
    <mergeCell ref="J85:J87"/>
    <mergeCell ref="K20:K21"/>
    <mergeCell ref="K85:K87"/>
  </mergeCells>
  <pageMargins left="0.75" right="0.75" top="1" bottom="1" header="0.5" footer="0.5"/>
  <pageSetup paperSize="1" scale="86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在学校学习</cp:lastModifiedBy>
  <dcterms:created xsi:type="dcterms:W3CDTF">2017-02-21T03:37:00Z</dcterms:created>
  <cp:lastPrinted>2018-12-27T05:52:00Z</cp:lastPrinted>
  <dcterms:modified xsi:type="dcterms:W3CDTF">2025-06-16T06:57:41Z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2052-12.1.0.21171</vt:lpwstr>
  </property>
  <property fmtid="{D5CDD505-2E9C-101B-9397-08002B2CF9AE}" pid="3" name="KSORubyTemplateID" linkTarget="0">
    <vt:lpwstr>14</vt:lpwstr>
  </property>
  <property fmtid="{D5CDD505-2E9C-101B-9397-08002B2CF9AE}" pid="4" name="ICV">
    <vt:lpwstr>DDB1025CEEAB44BD8CC9AD8694F36266_13</vt:lpwstr>
  </property>
</Properties>
</file>